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2SHUOSHI\研二上学期\办公调研部3\2综测工作\3第二阶段 算分\"/>
    </mc:Choice>
  </mc:AlternateContent>
  <xr:revisionPtr revIDLastSave="0" documentId="13_ncr:1_{3FDB22E8-6056-4280-838F-FD0264CEE761}" xr6:coauthVersionLast="47" xr6:coauthVersionMax="47" xr10:uidLastSave="{00000000-0000-0000-0000-000000000000}"/>
  <bookViews>
    <workbookView xWindow="11520" yWindow="0" windowWidth="11520" windowHeight="12360" xr2:uid="{00000000-000D-0000-FFFF-FFFF00000000}"/>
  </bookViews>
  <sheets>
    <sheet name="23学科1+2班（62人）" sheetId="9" r:id="rId1"/>
    <sheet name="23学硕（24人）" sheetId="10" r:id="rId2"/>
    <sheet name="23翻硕（20人）" sheetId="5" r:id="rId3"/>
    <sheet name="23日语笔译（15人）" sheetId="7" r:id="rId4"/>
    <sheet name="23博士班（5人）" sheetId="8" r:id="rId5"/>
  </sheets>
  <calcPr calcId="191029"/>
</workbook>
</file>

<file path=xl/calcChain.xml><?xml version="1.0" encoding="utf-8"?>
<calcChain xmlns="http://schemas.openxmlformats.org/spreadsheetml/2006/main">
  <c r="I7" i="9" l="1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W7" i="9"/>
  <c r="Q7" i="9"/>
  <c r="L7" i="9"/>
  <c r="R7" i="9" s="1"/>
  <c r="W66" i="9"/>
  <c r="Q66" i="9"/>
  <c r="R66" i="9" s="1"/>
  <c r="L66" i="9"/>
  <c r="W64" i="9"/>
  <c r="Q64" i="9"/>
  <c r="L64" i="9"/>
  <c r="R64" i="9" s="1"/>
  <c r="W62" i="9"/>
  <c r="Q62" i="9"/>
  <c r="R62" i="9" s="1"/>
  <c r="L62" i="9"/>
  <c r="W60" i="9"/>
  <c r="Q60" i="9"/>
  <c r="L60" i="9"/>
  <c r="R60" i="9" s="1"/>
  <c r="W58" i="9"/>
  <c r="Q58" i="9"/>
  <c r="R58" i="9" s="1"/>
  <c r="L58" i="9"/>
  <c r="W56" i="9"/>
  <c r="Q56" i="9"/>
  <c r="L56" i="9"/>
  <c r="R56" i="9" s="1"/>
  <c r="W54" i="9"/>
  <c r="Q54" i="9"/>
  <c r="R54" i="9" s="1"/>
  <c r="L54" i="9"/>
  <c r="W52" i="9"/>
  <c r="Q52" i="9"/>
  <c r="L52" i="9"/>
  <c r="R52" i="9" s="1"/>
  <c r="W50" i="9"/>
  <c r="Q50" i="9"/>
  <c r="R50" i="9" s="1"/>
  <c r="L50" i="9"/>
  <c r="W47" i="9"/>
  <c r="Q47" i="9"/>
  <c r="L47" i="9"/>
  <c r="R47" i="9" s="1"/>
  <c r="W45" i="9"/>
  <c r="Q45" i="9"/>
  <c r="R45" i="9" s="1"/>
  <c r="L45" i="9"/>
  <c r="W43" i="9"/>
  <c r="Q43" i="9"/>
  <c r="L43" i="9"/>
  <c r="R43" i="9" s="1"/>
  <c r="W41" i="9"/>
  <c r="Q41" i="9"/>
  <c r="R41" i="9" s="1"/>
  <c r="L41" i="9"/>
  <c r="W39" i="9"/>
  <c r="Q39" i="9"/>
  <c r="L39" i="9"/>
  <c r="R39" i="9" s="1"/>
  <c r="W37" i="9"/>
  <c r="Q37" i="9"/>
  <c r="R37" i="9" s="1"/>
  <c r="L37" i="9"/>
  <c r="W35" i="9"/>
  <c r="Q35" i="9"/>
  <c r="L35" i="9"/>
  <c r="R35" i="9" s="1"/>
  <c r="W33" i="9"/>
  <c r="Q33" i="9"/>
  <c r="R33" i="9" s="1"/>
  <c r="L33" i="9"/>
  <c r="W31" i="9"/>
  <c r="Q31" i="9"/>
  <c r="L31" i="9"/>
  <c r="R31" i="9" s="1"/>
  <c r="W29" i="9"/>
  <c r="Q29" i="9"/>
  <c r="R29" i="9" s="1"/>
  <c r="L29" i="9"/>
  <c r="W27" i="9"/>
  <c r="Q27" i="9"/>
  <c r="L27" i="9"/>
  <c r="R27" i="9" s="1"/>
  <c r="W25" i="9"/>
  <c r="Q25" i="9"/>
  <c r="R25" i="9" s="1"/>
  <c r="X25" i="9" s="1"/>
  <c r="L25" i="9"/>
  <c r="W23" i="9"/>
  <c r="Q23" i="9"/>
  <c r="L23" i="9"/>
  <c r="R23" i="9" s="1"/>
  <c r="W21" i="9"/>
  <c r="Q21" i="9"/>
  <c r="R21" i="9" s="1"/>
  <c r="L21" i="9"/>
  <c r="W19" i="9"/>
  <c r="Q19" i="9"/>
  <c r="L19" i="9"/>
  <c r="R19" i="9" s="1"/>
  <c r="W17" i="9"/>
  <c r="Q17" i="9"/>
  <c r="R17" i="9" s="1"/>
  <c r="X17" i="9" s="1"/>
  <c r="L17" i="9"/>
  <c r="W15" i="9"/>
  <c r="Q15" i="9"/>
  <c r="L15" i="9"/>
  <c r="R15" i="9" s="1"/>
  <c r="W13" i="9"/>
  <c r="Q13" i="9"/>
  <c r="R13" i="9" s="1"/>
  <c r="L13" i="9"/>
  <c r="W11" i="9"/>
  <c r="Q11" i="9"/>
  <c r="L11" i="9"/>
  <c r="R11" i="9" s="1"/>
  <c r="W9" i="9"/>
  <c r="Q9" i="9"/>
  <c r="R9" i="9" s="1"/>
  <c r="X9" i="9" s="1"/>
  <c r="L9" i="9"/>
  <c r="W6" i="9"/>
  <c r="Q6" i="9"/>
  <c r="L6" i="9"/>
  <c r="R6" i="9" s="1"/>
  <c r="I6" i="9"/>
  <c r="W67" i="9"/>
  <c r="Q67" i="9"/>
  <c r="R67" i="9" s="1"/>
  <c r="L67" i="9"/>
  <c r="W65" i="9"/>
  <c r="Q65" i="9"/>
  <c r="L65" i="9"/>
  <c r="R65" i="9" s="1"/>
  <c r="W63" i="9"/>
  <c r="Q63" i="9"/>
  <c r="R63" i="9" s="1"/>
  <c r="L63" i="9"/>
  <c r="W61" i="9"/>
  <c r="Q61" i="9"/>
  <c r="L61" i="9"/>
  <c r="R61" i="9" s="1"/>
  <c r="W59" i="9"/>
  <c r="Q59" i="9"/>
  <c r="R59" i="9" s="1"/>
  <c r="L59" i="9"/>
  <c r="W57" i="9"/>
  <c r="Q57" i="9"/>
  <c r="L57" i="9"/>
  <c r="R57" i="9" s="1"/>
  <c r="W55" i="9"/>
  <c r="Q55" i="9"/>
  <c r="R55" i="9" s="1"/>
  <c r="L55" i="9"/>
  <c r="W53" i="9"/>
  <c r="Q53" i="9"/>
  <c r="L53" i="9"/>
  <c r="R53" i="9" s="1"/>
  <c r="W51" i="9"/>
  <c r="Q51" i="9"/>
  <c r="L51" i="9"/>
  <c r="R51" i="9" s="1"/>
  <c r="W49" i="9"/>
  <c r="Q49" i="9"/>
  <c r="R49" i="9" s="1"/>
  <c r="L49" i="9"/>
  <c r="W48" i="9"/>
  <c r="R48" i="9"/>
  <c r="Q48" i="9"/>
  <c r="L48" i="9"/>
  <c r="W46" i="9"/>
  <c r="Q46" i="9"/>
  <c r="L46" i="9"/>
  <c r="R46" i="9" s="1"/>
  <c r="W44" i="9"/>
  <c r="Q44" i="9"/>
  <c r="L44" i="9"/>
  <c r="R44" i="9" s="1"/>
  <c r="W42" i="9"/>
  <c r="Q42" i="9"/>
  <c r="R42" i="9" s="1"/>
  <c r="L42" i="9"/>
  <c r="W40" i="9"/>
  <c r="R40" i="9"/>
  <c r="Q40" i="9"/>
  <c r="L40" i="9"/>
  <c r="W38" i="9"/>
  <c r="Q38" i="9"/>
  <c r="L38" i="9"/>
  <c r="R38" i="9" s="1"/>
  <c r="W36" i="9"/>
  <c r="Q36" i="9"/>
  <c r="L36" i="9"/>
  <c r="R36" i="9" s="1"/>
  <c r="W34" i="9"/>
  <c r="Q34" i="9"/>
  <c r="R34" i="9" s="1"/>
  <c r="L34" i="9"/>
  <c r="W32" i="9"/>
  <c r="R32" i="9"/>
  <c r="Q32" i="9"/>
  <c r="L32" i="9"/>
  <c r="W30" i="9"/>
  <c r="Q30" i="9"/>
  <c r="L30" i="9"/>
  <c r="R30" i="9" s="1"/>
  <c r="W28" i="9"/>
  <c r="Q28" i="9"/>
  <c r="L28" i="9"/>
  <c r="R28" i="9" s="1"/>
  <c r="W26" i="9"/>
  <c r="Q26" i="9"/>
  <c r="R26" i="9" s="1"/>
  <c r="L26" i="9"/>
  <c r="W24" i="9"/>
  <c r="R24" i="9"/>
  <c r="Q24" i="9"/>
  <c r="L24" i="9"/>
  <c r="W22" i="9"/>
  <c r="Q22" i="9"/>
  <c r="L22" i="9"/>
  <c r="R22" i="9" s="1"/>
  <c r="W20" i="9"/>
  <c r="Q20" i="9"/>
  <c r="L20" i="9"/>
  <c r="R20" i="9" s="1"/>
  <c r="W18" i="9"/>
  <c r="Q18" i="9"/>
  <c r="R18" i="9" s="1"/>
  <c r="L18" i="9"/>
  <c r="W16" i="9"/>
  <c r="R16" i="9"/>
  <c r="Q16" i="9"/>
  <c r="L16" i="9"/>
  <c r="W14" i="9"/>
  <c r="Q14" i="9"/>
  <c r="L14" i="9"/>
  <c r="R14" i="9" s="1"/>
  <c r="W12" i="9"/>
  <c r="Q12" i="9"/>
  <c r="L12" i="9"/>
  <c r="R12" i="9" s="1"/>
  <c r="W10" i="9"/>
  <c r="Q10" i="9"/>
  <c r="R10" i="9" s="1"/>
  <c r="L10" i="9"/>
  <c r="W8" i="9"/>
  <c r="R8" i="9"/>
  <c r="Q8" i="9"/>
  <c r="L8" i="9"/>
  <c r="AA7" i="8"/>
  <c r="AA8" i="8"/>
  <c r="AA9" i="8"/>
  <c r="AA10" i="8"/>
  <c r="AA6" i="8"/>
  <c r="Y7" i="8"/>
  <c r="Y8" i="8"/>
  <c r="Y9" i="8"/>
  <c r="Y10" i="8"/>
  <c r="Y6" i="8"/>
  <c r="X7" i="8"/>
  <c r="X8" i="8"/>
  <c r="X9" i="8"/>
  <c r="X10" i="8"/>
  <c r="X6" i="8"/>
  <c r="W7" i="8"/>
  <c r="W8" i="8"/>
  <c r="W9" i="8"/>
  <c r="W10" i="8"/>
  <c r="W6" i="8"/>
  <c r="U7" i="8"/>
  <c r="U8" i="8"/>
  <c r="U9" i="8"/>
  <c r="U10" i="8"/>
  <c r="U6" i="8"/>
  <c r="R7" i="8"/>
  <c r="R8" i="8"/>
  <c r="R9" i="8"/>
  <c r="R10" i="8"/>
  <c r="R6" i="8"/>
  <c r="Q7" i="8"/>
  <c r="Q8" i="8"/>
  <c r="Q9" i="8"/>
  <c r="Q10" i="8"/>
  <c r="Q6" i="8"/>
  <c r="L7" i="8"/>
  <c r="L8" i="8"/>
  <c r="L9" i="8"/>
  <c r="L10" i="8"/>
  <c r="L6" i="8"/>
  <c r="I7" i="8"/>
  <c r="I8" i="8"/>
  <c r="I9" i="8"/>
  <c r="I10" i="8"/>
  <c r="I6" i="8"/>
  <c r="G7" i="8"/>
  <c r="G8" i="8"/>
  <c r="G9" i="8"/>
  <c r="G10" i="8"/>
  <c r="G6" i="8"/>
  <c r="AA7" i="7"/>
  <c r="AA8" i="7"/>
  <c r="AA9" i="7"/>
  <c r="AA10" i="7"/>
  <c r="AA11" i="7"/>
  <c r="AA12" i="7"/>
  <c r="AA13" i="7"/>
  <c r="AA14" i="7"/>
  <c r="AA15" i="7"/>
  <c r="AA16" i="7"/>
  <c r="AA17" i="7"/>
  <c r="AA18" i="7"/>
  <c r="AA19" i="7"/>
  <c r="AA20" i="7"/>
  <c r="AA6" i="7"/>
  <c r="Y7" i="7"/>
  <c r="Y8" i="7"/>
  <c r="Y9" i="7"/>
  <c r="Y10" i="7"/>
  <c r="Y11" i="7"/>
  <c r="Y12" i="7"/>
  <c r="Y13" i="7"/>
  <c r="Y14" i="7"/>
  <c r="Y15" i="7"/>
  <c r="Y16" i="7"/>
  <c r="Y17" i="7"/>
  <c r="Y18" i="7"/>
  <c r="Y19" i="7"/>
  <c r="Y20" i="7"/>
  <c r="Y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6" i="7"/>
  <c r="W7" i="7"/>
  <c r="W8" i="7"/>
  <c r="W9" i="7"/>
  <c r="W10" i="7"/>
  <c r="W11" i="7"/>
  <c r="W12" i="7"/>
  <c r="W13" i="7"/>
  <c r="W14" i="7"/>
  <c r="W15" i="7"/>
  <c r="W16" i="7"/>
  <c r="W17" i="7"/>
  <c r="W18" i="7"/>
  <c r="W19" i="7"/>
  <c r="W20" i="7"/>
  <c r="W6" i="7"/>
  <c r="U7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6" i="7"/>
  <c r="R6" i="7"/>
  <c r="R7" i="7"/>
  <c r="R8" i="7"/>
  <c r="R9" i="7"/>
  <c r="R10" i="7"/>
  <c r="R11" i="7"/>
  <c r="R12" i="7"/>
  <c r="R13" i="7"/>
  <c r="R14" i="7"/>
  <c r="R15" i="7"/>
  <c r="R16" i="7"/>
  <c r="R17" i="7"/>
  <c r="R18" i="7"/>
  <c r="R19" i="7"/>
  <c r="R20" i="7"/>
  <c r="Q7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6" i="7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6" i="5"/>
  <c r="Y7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6" i="5"/>
  <c r="X7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6" i="5"/>
  <c r="AA7" i="10"/>
  <c r="AA8" i="10"/>
  <c r="AA9" i="10"/>
  <c r="AA10" i="10"/>
  <c r="AA11" i="10"/>
  <c r="AA12" i="10"/>
  <c r="AA13" i="10"/>
  <c r="AA14" i="10"/>
  <c r="AA15" i="10"/>
  <c r="AA16" i="10"/>
  <c r="AA17" i="10"/>
  <c r="AA18" i="10"/>
  <c r="AA19" i="10"/>
  <c r="AA20" i="10"/>
  <c r="AA21" i="10"/>
  <c r="AA22" i="10"/>
  <c r="AA23" i="10"/>
  <c r="AA24" i="10"/>
  <c r="AA25" i="10"/>
  <c r="AA26" i="10"/>
  <c r="AA27" i="10"/>
  <c r="AA28" i="10"/>
  <c r="AA29" i="10"/>
  <c r="AA6" i="10"/>
  <c r="Y7" i="10"/>
  <c r="Y8" i="10"/>
  <c r="Y9" i="10"/>
  <c r="Y10" i="10"/>
  <c r="Y11" i="10"/>
  <c r="Y12" i="10"/>
  <c r="Y13" i="10"/>
  <c r="Y14" i="10"/>
  <c r="Y15" i="10"/>
  <c r="Y16" i="10"/>
  <c r="Y17" i="10"/>
  <c r="Y18" i="10"/>
  <c r="Y19" i="10"/>
  <c r="Y20" i="10"/>
  <c r="Y21" i="10"/>
  <c r="Y22" i="10"/>
  <c r="Y23" i="10"/>
  <c r="Y24" i="10"/>
  <c r="Y25" i="10"/>
  <c r="Y26" i="10"/>
  <c r="Y27" i="10"/>
  <c r="Y28" i="10"/>
  <c r="Y29" i="10"/>
  <c r="Y6" i="10"/>
  <c r="X7" i="10"/>
  <c r="X8" i="10"/>
  <c r="X9" i="10"/>
  <c r="X10" i="10"/>
  <c r="X11" i="10"/>
  <c r="X12" i="10"/>
  <c r="X13" i="10"/>
  <c r="X14" i="10"/>
  <c r="X15" i="10"/>
  <c r="X16" i="10"/>
  <c r="X17" i="10"/>
  <c r="X18" i="10"/>
  <c r="X19" i="10"/>
  <c r="X20" i="10"/>
  <c r="X21" i="10"/>
  <c r="X22" i="10"/>
  <c r="X23" i="10"/>
  <c r="X24" i="10"/>
  <c r="X25" i="10"/>
  <c r="X26" i="10"/>
  <c r="X27" i="10"/>
  <c r="X28" i="10"/>
  <c r="X29" i="10"/>
  <c r="X6" i="10"/>
  <c r="W7" i="10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6" i="10"/>
  <c r="R7" i="10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6" i="10"/>
  <c r="Q7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29" i="10"/>
  <c r="Q6" i="10"/>
  <c r="L7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9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U16" i="10"/>
  <c r="U15" i="10"/>
  <c r="U14" i="10"/>
  <c r="U13" i="10"/>
  <c r="U12" i="10"/>
  <c r="G16" i="10"/>
  <c r="G15" i="10"/>
  <c r="G14" i="10"/>
  <c r="G13" i="10"/>
  <c r="G12" i="10"/>
  <c r="U7" i="10"/>
  <c r="U8" i="10"/>
  <c r="U9" i="10"/>
  <c r="U10" i="10"/>
  <c r="U11" i="10"/>
  <c r="U6" i="10"/>
  <c r="G7" i="10"/>
  <c r="G8" i="10"/>
  <c r="G9" i="10"/>
  <c r="G10" i="10"/>
  <c r="G11" i="10"/>
  <c r="G6" i="10"/>
  <c r="X55" i="9" l="1"/>
  <c r="X59" i="9"/>
  <c r="X63" i="9"/>
  <c r="X67" i="9"/>
  <c r="X13" i="9"/>
  <c r="X21" i="9"/>
  <c r="X29" i="9"/>
  <c r="X33" i="9"/>
  <c r="X37" i="9"/>
  <c r="X41" i="9"/>
  <c r="X45" i="9"/>
  <c r="X50" i="9"/>
  <c r="X54" i="9"/>
  <c r="X58" i="9"/>
  <c r="X62" i="9"/>
  <c r="X66" i="9"/>
  <c r="X53" i="9"/>
  <c r="X57" i="9"/>
  <c r="X61" i="9"/>
  <c r="X65" i="9"/>
  <c r="X6" i="9"/>
  <c r="X11" i="9"/>
  <c r="X15" i="9"/>
  <c r="X19" i="9"/>
  <c r="X23" i="9"/>
  <c r="X27" i="9"/>
  <c r="X31" i="9"/>
  <c r="X35" i="9"/>
  <c r="X39" i="9"/>
  <c r="X43" i="9"/>
  <c r="X47" i="9"/>
  <c r="X52" i="9"/>
  <c r="X56" i="9"/>
  <c r="X60" i="9"/>
  <c r="X64" i="9"/>
  <c r="X7" i="9"/>
  <c r="X18" i="9"/>
  <c r="X34" i="9"/>
  <c r="X49" i="9"/>
  <c r="X12" i="9"/>
  <c r="X28" i="9"/>
  <c r="X44" i="9"/>
  <c r="X22" i="9"/>
  <c r="X16" i="9"/>
  <c r="X32" i="9"/>
  <c r="X48" i="9"/>
  <c r="X10" i="9"/>
  <c r="X26" i="9"/>
  <c r="X42" i="9"/>
  <c r="X14" i="9"/>
  <c r="X38" i="9"/>
  <c r="X20" i="9"/>
  <c r="X36" i="9"/>
  <c r="X51" i="9"/>
  <c r="X46" i="9"/>
  <c r="X30" i="9"/>
  <c r="X8" i="9"/>
  <c r="X24" i="9"/>
  <c r="X40" i="9"/>
  <c r="Y25" i="9" l="1"/>
  <c r="AA25" i="9" s="1"/>
  <c r="Y49" i="9"/>
  <c r="AA49" i="9" s="1"/>
  <c r="Y8" i="9"/>
  <c r="AA8" i="9" s="1"/>
  <c r="Y53" i="9"/>
  <c r="AA53" i="9" s="1"/>
  <c r="Y37" i="9"/>
  <c r="AA37" i="9" s="1"/>
  <c r="Y26" i="9"/>
  <c r="AA26" i="9" s="1"/>
  <c r="Y12" i="9"/>
  <c r="AA12" i="9" s="1"/>
  <c r="Y33" i="9"/>
  <c r="AA33" i="9" s="1"/>
  <c r="Y19" i="9"/>
  <c r="AA19" i="9" s="1"/>
  <c r="Y46" i="9"/>
  <c r="AA46" i="9" s="1"/>
  <c r="Y48" i="9"/>
  <c r="AA48" i="9" s="1"/>
  <c r="Y34" i="9"/>
  <c r="AA34" i="9" s="1"/>
  <c r="Y43" i="9"/>
  <c r="AA43" i="9" s="1"/>
  <c r="Y42" i="9"/>
  <c r="AA42" i="9" s="1"/>
  <c r="Y58" i="9"/>
  <c r="AA58" i="9" s="1"/>
  <c r="Y39" i="9"/>
  <c r="AA39" i="9" s="1"/>
  <c r="Y38" i="9"/>
  <c r="AA38" i="9" s="1"/>
  <c r="Y23" i="9"/>
  <c r="AA23" i="9" s="1"/>
  <c r="Y21" i="9"/>
  <c r="AA21" i="9" s="1"/>
  <c r="Y24" i="9"/>
  <c r="AA24" i="9" s="1"/>
  <c r="Y17" i="9"/>
  <c r="AA17" i="9" s="1"/>
  <c r="Y44" i="9"/>
  <c r="AA44" i="9" s="1"/>
  <c r="Y60" i="9"/>
  <c r="AA60" i="9" s="1"/>
  <c r="Y27" i="9"/>
  <c r="AA27" i="9" s="1"/>
  <c r="Y57" i="9"/>
  <c r="AA57" i="9" s="1"/>
  <c r="Y41" i="9"/>
  <c r="AA41" i="9" s="1"/>
  <c r="Y59" i="9"/>
  <c r="AA59" i="9" s="1"/>
  <c r="Y55" i="9"/>
  <c r="AA55" i="9" s="1"/>
  <c r="Y61" i="9"/>
  <c r="AA61" i="9" s="1"/>
  <c r="Y18" i="9"/>
  <c r="AA18" i="9" s="1"/>
  <c r="Y7" i="9"/>
  <c r="AA7" i="9" s="1"/>
  <c r="Y65" i="9"/>
  <c r="AA65" i="9" s="1"/>
  <c r="Y14" i="9"/>
  <c r="AA14" i="9" s="1"/>
  <c r="Y67" i="9"/>
  <c r="AA67" i="9" s="1"/>
  <c r="Y66" i="9"/>
  <c r="AA66" i="9" s="1"/>
  <c r="Y63" i="9"/>
  <c r="AA63" i="9" s="1"/>
  <c r="Y56" i="9"/>
  <c r="AA56" i="9" s="1"/>
  <c r="Y62" i="9"/>
  <c r="AA62" i="9" s="1"/>
  <c r="Y54" i="9"/>
  <c r="AA54" i="9" s="1"/>
  <c r="Y50" i="9"/>
  <c r="AA50" i="9" s="1"/>
  <c r="Y45" i="9"/>
  <c r="AA45" i="9" s="1"/>
  <c r="Y32" i="9"/>
  <c r="AA32" i="9" s="1"/>
  <c r="Y52" i="9"/>
  <c r="AA52" i="9" s="1"/>
  <c r="Y51" i="9"/>
  <c r="AA51" i="9" s="1"/>
  <c r="Y15" i="9"/>
  <c r="AA15" i="9" s="1"/>
  <c r="Y64" i="9"/>
  <c r="AA64" i="9" s="1"/>
  <c r="Y28" i="9"/>
  <c r="AA28" i="9" s="1"/>
  <c r="Y35" i="9"/>
  <c r="AA35" i="9" s="1"/>
  <c r="Y20" i="9"/>
  <c r="AA20" i="9" s="1"/>
  <c r="Y47" i="9"/>
  <c r="AA47" i="9" s="1"/>
  <c r="Y40" i="9"/>
  <c r="AA40" i="9" s="1"/>
  <c r="Y10" i="9"/>
  <c r="AA10" i="9" s="1"/>
  <c r="Y36" i="9"/>
  <c r="AA36" i="9" s="1"/>
  <c r="Y6" i="9"/>
  <c r="AA6" i="9" s="1"/>
  <c r="Y31" i="9"/>
  <c r="AA31" i="9" s="1"/>
  <c r="Y29" i="9"/>
  <c r="AA29" i="9" s="1"/>
  <c r="Y11" i="9"/>
  <c r="AA11" i="9" s="1"/>
  <c r="Y30" i="9"/>
  <c r="AA30" i="9" s="1"/>
  <c r="Y13" i="9"/>
  <c r="AA13" i="9" s="1"/>
  <c r="Y22" i="9"/>
  <c r="AA22" i="9" s="1"/>
  <c r="Y16" i="9"/>
  <c r="AA16" i="9" s="1"/>
  <c r="Y9" i="9"/>
  <c r="AA9" i="9" s="1"/>
</calcChain>
</file>

<file path=xl/sharedStrings.xml><?xml version="1.0" encoding="utf-8"?>
<sst xmlns="http://schemas.openxmlformats.org/spreadsheetml/2006/main" count="605" uniqueCount="298">
  <si>
    <t>学号</t>
  </si>
  <si>
    <t>姓名</t>
  </si>
  <si>
    <t>(2023 -2024 学年)</t>
    <phoneticPr fontId="1" type="noConversion"/>
  </si>
  <si>
    <t>学院 （公章）：                                                                                    分管领导签字：</t>
  </si>
  <si>
    <t>年级</t>
  </si>
  <si>
    <t>专业</t>
  </si>
  <si>
    <t>德育模块</t>
  </si>
  <si>
    <t>智育模块</t>
  </si>
  <si>
    <t>体美劳育模块</t>
  </si>
  <si>
    <t>综合测评成绩</t>
  </si>
  <si>
    <t>测评班排名</t>
  </si>
  <si>
    <t>测评班人数</t>
  </si>
  <si>
    <t>排名百分比</t>
  </si>
  <si>
    <t>德育基本分
70分</t>
  </si>
  <si>
    <t>德育奖惩分</t>
    <phoneticPr fontId="1" type="noConversion"/>
  </si>
  <si>
    <t>德育基本分+德育奖惩分</t>
  </si>
  <si>
    <t>（德育基本分+德育奖惩分）的最大值</t>
  </si>
  <si>
    <t>折算后德育分</t>
  </si>
  <si>
    <t>本人平均学分绩点</t>
  </si>
  <si>
    <t>平均学分绩点的最大值</t>
  </si>
  <si>
    <t>折算后课程分</t>
  </si>
  <si>
    <t>科研基础分</t>
  </si>
  <si>
    <t>科研基础分的最大值</t>
  </si>
  <si>
    <t>科研能力分</t>
  </si>
  <si>
    <t>科研能力分的最大值</t>
  </si>
  <si>
    <t>折算后科研分</t>
  </si>
  <si>
    <t>折算后智育分</t>
  </si>
  <si>
    <t>基础素质分  30分</t>
    <phoneticPr fontId="1" type="noConversion"/>
  </si>
  <si>
    <t>能力分</t>
  </si>
  <si>
    <t>基础素质分+能力分</t>
  </si>
  <si>
    <t>（基础素质分+能力分）的最大值</t>
  </si>
  <si>
    <t>折算后体美劳育分</t>
  </si>
  <si>
    <r>
      <t xml:space="preserve">  2023  </t>
    </r>
    <r>
      <rPr>
        <b/>
        <sz val="14"/>
        <rFont val="仿宋_GB2312"/>
        <charset val="134"/>
      </rPr>
      <t>级研究生综合素质测评结果汇总表</t>
    </r>
    <phoneticPr fontId="1" type="noConversion"/>
  </si>
  <si>
    <t>凌心玥</t>
  </si>
  <si>
    <t>龚榆涵</t>
  </si>
  <si>
    <t>202320500401</t>
  </si>
  <si>
    <t>季陈希</t>
  </si>
  <si>
    <t>202320500402</t>
  </si>
  <si>
    <t>张莱宴</t>
  </si>
  <si>
    <t>202320500403</t>
  </si>
  <si>
    <t>谭然</t>
  </si>
  <si>
    <t>202320500404</t>
  </si>
  <si>
    <t>杨婉婷</t>
  </si>
  <si>
    <t>202320500399</t>
    <phoneticPr fontId="1" type="noConversion"/>
  </si>
  <si>
    <t>202320500400</t>
    <phoneticPr fontId="1" type="noConversion"/>
  </si>
  <si>
    <t>英语语言文学</t>
    <phoneticPr fontId="1" type="noConversion"/>
  </si>
  <si>
    <t>苏婕</t>
  </si>
  <si>
    <t>李斯羽</t>
  </si>
  <si>
    <t>应晓朵</t>
  </si>
  <si>
    <t>戴媚佳</t>
  </si>
  <si>
    <t>刘晶</t>
  </si>
  <si>
    <t>202320500405</t>
    <phoneticPr fontId="1" type="noConversion"/>
  </si>
  <si>
    <t>202320500406</t>
    <phoneticPr fontId="1" type="noConversion"/>
  </si>
  <si>
    <t>202320500407</t>
    <phoneticPr fontId="1" type="noConversion"/>
  </si>
  <si>
    <t>202320500409</t>
    <phoneticPr fontId="1" type="noConversion"/>
  </si>
  <si>
    <t>202320500408</t>
    <phoneticPr fontId="1" type="noConversion"/>
  </si>
  <si>
    <t>日语语言文学</t>
    <phoneticPr fontId="1" type="noConversion"/>
  </si>
  <si>
    <t>202320500410</t>
  </si>
  <si>
    <t>童灵敏</t>
  </si>
  <si>
    <t>202320500411</t>
  </si>
  <si>
    <t>任慧云</t>
  </si>
  <si>
    <t>202320500412</t>
  </si>
  <si>
    <t>何心</t>
  </si>
  <si>
    <t>202320500413</t>
  </si>
  <si>
    <t>陈天洋</t>
  </si>
  <si>
    <t>202320500414</t>
  </si>
  <si>
    <t>胡雯雅</t>
  </si>
  <si>
    <t>202320500415</t>
  </si>
  <si>
    <t>韩彬瑶</t>
  </si>
  <si>
    <t>202320500416</t>
  </si>
  <si>
    <t>杨霖奕</t>
  </si>
  <si>
    <t>202320500417</t>
  </si>
  <si>
    <t>杨能</t>
  </si>
  <si>
    <t>202320500418</t>
  </si>
  <si>
    <t>王歆彤</t>
  </si>
  <si>
    <t>202320500419</t>
  </si>
  <si>
    <t>杨晓慧</t>
  </si>
  <si>
    <t>202320500420</t>
  </si>
  <si>
    <t>胡慧敏</t>
  </si>
  <si>
    <t>202320500421</t>
  </si>
  <si>
    <t>蒋晶晶</t>
  </si>
  <si>
    <t>202320500422</t>
  </si>
  <si>
    <t>胡佳雯</t>
  </si>
  <si>
    <t>外国语言学及应用语言学</t>
  </si>
  <si>
    <t>202320700966</t>
  </si>
  <si>
    <t>李梦洁</t>
  </si>
  <si>
    <t>202320700967</t>
  </si>
  <si>
    <t>陈玲</t>
  </si>
  <si>
    <t>202320700968</t>
  </si>
  <si>
    <t>胡佳丽</t>
  </si>
  <si>
    <t>202320700969</t>
  </si>
  <si>
    <t>张琳洁</t>
  </si>
  <si>
    <t>202320700970</t>
  </si>
  <si>
    <t>叶恒琪</t>
  </si>
  <si>
    <t>202320700971</t>
  </si>
  <si>
    <t>阮舒萍</t>
  </si>
  <si>
    <t>202320700972</t>
  </si>
  <si>
    <t>殷文婧</t>
  </si>
  <si>
    <t>202320700973</t>
  </si>
  <si>
    <t>赵恩静</t>
  </si>
  <si>
    <t>202320700975</t>
  </si>
  <si>
    <t>姚金汝</t>
  </si>
  <si>
    <t>202320700976</t>
  </si>
  <si>
    <t>翁珂珂</t>
  </si>
  <si>
    <t>202320700977</t>
  </si>
  <si>
    <t>吴越</t>
  </si>
  <si>
    <t>202320700978</t>
  </si>
  <si>
    <t>林雨捷</t>
  </si>
  <si>
    <t>202320700979</t>
  </si>
  <si>
    <t>卢丽晶</t>
  </si>
  <si>
    <t>钟雨欣</t>
  </si>
  <si>
    <t>202320700981</t>
  </si>
  <si>
    <t>彭思</t>
  </si>
  <si>
    <t>吴疏影</t>
  </si>
  <si>
    <t>202320700983</t>
  </si>
  <si>
    <t>胡玉霞</t>
  </si>
  <si>
    <t>202320700984</t>
  </si>
  <si>
    <t>虞孟辉</t>
  </si>
  <si>
    <t>202320700985</t>
  </si>
  <si>
    <t>薛冰妮</t>
  </si>
  <si>
    <t>202320700986</t>
  </si>
  <si>
    <t>俞炜萍</t>
  </si>
  <si>
    <t>202320700980</t>
    <phoneticPr fontId="1" type="noConversion"/>
  </si>
  <si>
    <t>202320700982</t>
    <phoneticPr fontId="1" type="noConversion"/>
  </si>
  <si>
    <t>英语笔译</t>
    <phoneticPr fontId="1" type="noConversion"/>
  </si>
  <si>
    <t>英语口译</t>
    <phoneticPr fontId="1" type="noConversion"/>
  </si>
  <si>
    <t>202320700987</t>
  </si>
  <si>
    <t>程书恬</t>
  </si>
  <si>
    <t>202320700988</t>
  </si>
  <si>
    <t>莫舒婷</t>
  </si>
  <si>
    <t>202320700989</t>
  </si>
  <si>
    <t>陈君毅</t>
  </si>
  <si>
    <t>202320700990</t>
  </si>
  <si>
    <t>梅文琦</t>
  </si>
  <si>
    <t>202320700991</t>
  </si>
  <si>
    <t>董钇君</t>
  </si>
  <si>
    <t>202320700992</t>
  </si>
  <si>
    <t>李颖</t>
  </si>
  <si>
    <t>202320700993</t>
  </si>
  <si>
    <t>杜海榕</t>
  </si>
  <si>
    <t>202320700994</t>
  </si>
  <si>
    <t>雷晓天</t>
  </si>
  <si>
    <t>202320700995</t>
  </si>
  <si>
    <t>章嘉漪</t>
  </si>
  <si>
    <t>202320700996</t>
  </si>
  <si>
    <t>李秀文</t>
  </si>
  <si>
    <t>202320700997</t>
  </si>
  <si>
    <t>曾寒梅</t>
  </si>
  <si>
    <t>202320700998</t>
  </si>
  <si>
    <t>杨如冰</t>
  </si>
  <si>
    <t>202320700999</t>
  </si>
  <si>
    <t>石田威</t>
  </si>
  <si>
    <t>202320701000</t>
  </si>
  <si>
    <t>陈诗敏</t>
  </si>
  <si>
    <t>202320701001</t>
  </si>
  <si>
    <t>马宇辉</t>
  </si>
  <si>
    <t>日语笔译</t>
    <phoneticPr fontId="1" type="noConversion"/>
  </si>
  <si>
    <t>张睿</t>
  </si>
  <si>
    <t>202310100051</t>
  </si>
  <si>
    <t>陈丽华</t>
  </si>
  <si>
    <t>202310100052</t>
  </si>
  <si>
    <t>安爽</t>
  </si>
  <si>
    <t>202310100053</t>
  </si>
  <si>
    <t>沈婷玉</t>
  </si>
  <si>
    <t>贺越</t>
  </si>
  <si>
    <t>202310100050</t>
    <phoneticPr fontId="1" type="noConversion"/>
  </si>
  <si>
    <t>202310100054</t>
    <phoneticPr fontId="1" type="noConversion"/>
  </si>
  <si>
    <t>外国语言文学</t>
    <phoneticPr fontId="1" type="noConversion"/>
  </si>
  <si>
    <r>
      <rPr>
        <b/>
        <u/>
        <sz val="14"/>
        <rFont val="仿宋_GB2312"/>
        <charset val="134"/>
      </rPr>
      <t xml:space="preserve">  2023  </t>
    </r>
    <r>
      <rPr>
        <b/>
        <sz val="14"/>
        <rFont val="仿宋_GB2312"/>
        <charset val="134"/>
      </rPr>
      <t>级研究生综合素质测评结果汇总表</t>
    </r>
  </si>
  <si>
    <t>(2023 -2024 学年)</t>
  </si>
  <si>
    <t>德育奖惩分</t>
  </si>
  <si>
    <t>基础素质分  30分</t>
  </si>
  <si>
    <t>潘玉婷</t>
  </si>
  <si>
    <t>202320700299</t>
  </si>
  <si>
    <t>2023级</t>
  </si>
  <si>
    <t>学科教学（英语）</t>
  </si>
  <si>
    <t>包伟蓉</t>
  </si>
  <si>
    <t>202320700309</t>
  </si>
  <si>
    <t>杨斐</t>
  </si>
  <si>
    <t>202320700311</t>
  </si>
  <si>
    <t>丁济容</t>
  </si>
  <si>
    <t>202320700313</t>
  </si>
  <si>
    <t>朱欢欢</t>
  </si>
  <si>
    <t>202320700315</t>
  </si>
  <si>
    <t>崔艳</t>
  </si>
  <si>
    <t>202320700317</t>
  </si>
  <si>
    <t>柴镔儿</t>
  </si>
  <si>
    <t>202320700319</t>
  </si>
  <si>
    <t>李乐怡</t>
  </si>
  <si>
    <t>202320700321</t>
  </si>
  <si>
    <t>倪佳楠</t>
  </si>
  <si>
    <t>202320700323</t>
  </si>
  <si>
    <t>李彤</t>
  </si>
  <si>
    <t>202320700325</t>
  </si>
  <si>
    <t>徐清</t>
  </si>
  <si>
    <t>202320700327</t>
  </si>
  <si>
    <t>葛晨雁</t>
  </si>
  <si>
    <t>202320700329</t>
  </si>
  <si>
    <t>林丹璐</t>
  </si>
  <si>
    <t>202320700331</t>
  </si>
  <si>
    <t>王心怡</t>
  </si>
  <si>
    <t>202320700333</t>
  </si>
  <si>
    <t>蒋廉洁</t>
  </si>
  <si>
    <t>202320700335</t>
  </si>
  <si>
    <t>秦思怡</t>
  </si>
  <si>
    <t>202320700337</t>
  </si>
  <si>
    <t>秦锶怡</t>
  </si>
  <si>
    <t>202320700339</t>
  </si>
  <si>
    <t>黄丹之</t>
  </si>
  <si>
    <t>202320700341</t>
  </si>
  <si>
    <t>李思怡</t>
  </si>
  <si>
    <t>202320700343</t>
  </si>
  <si>
    <t>张安妮</t>
  </si>
  <si>
    <t>202320700345</t>
  </si>
  <si>
    <t>陈思琦</t>
  </si>
  <si>
    <t>202320700347</t>
  </si>
  <si>
    <t>毛博雯</t>
  </si>
  <si>
    <t>202320700349</t>
  </si>
  <si>
    <t>马淑珍</t>
  </si>
  <si>
    <t>202320700351</t>
  </si>
  <si>
    <t>金欣怡</t>
  </si>
  <si>
    <t>202320700353</t>
  </si>
  <si>
    <t>范欣怡</t>
  </si>
  <si>
    <t>202320700355</t>
  </si>
  <si>
    <t>李雨柔</t>
  </si>
  <si>
    <t>202320700357</t>
  </si>
  <si>
    <t>江家惠</t>
  </si>
  <si>
    <t>202320700359</t>
  </si>
  <si>
    <t>刘文慧</t>
  </si>
  <si>
    <t>202320700361</t>
  </si>
  <si>
    <t>叶甜</t>
  </si>
  <si>
    <t>202320700363</t>
  </si>
  <si>
    <t>王雨萱</t>
  </si>
  <si>
    <t>202320700365</t>
  </si>
  <si>
    <t>邹宇星</t>
  </si>
  <si>
    <t>202320700367</t>
  </si>
  <si>
    <t>金鑫</t>
  </si>
  <si>
    <t>2022207000329</t>
  </si>
  <si>
    <t>管妥</t>
  </si>
  <si>
    <t>202320700308</t>
  </si>
  <si>
    <t>施灵</t>
  </si>
  <si>
    <t>202320700310</t>
  </si>
  <si>
    <t>郑淼元</t>
  </si>
  <si>
    <t>202320700312</t>
  </si>
  <si>
    <t>李璐艳</t>
  </si>
  <si>
    <t>202320700314</t>
  </si>
  <si>
    <t>余逸敏</t>
  </si>
  <si>
    <t>202320700316</t>
  </si>
  <si>
    <t>季媛媛</t>
  </si>
  <si>
    <t>202320700318</t>
  </si>
  <si>
    <t>孙婧昳</t>
  </si>
  <si>
    <t>202320700320</t>
  </si>
  <si>
    <t>杨嘉怡</t>
  </si>
  <si>
    <t>202320700322</t>
  </si>
  <si>
    <t>厉灿璨</t>
  </si>
  <si>
    <t>202320700324</t>
  </si>
  <si>
    <t>胡娇妮</t>
  </si>
  <si>
    <t>202320700326</t>
  </si>
  <si>
    <t>孙莉莉</t>
  </si>
  <si>
    <t>202320700328</t>
  </si>
  <si>
    <t>洪雨诗</t>
  </si>
  <si>
    <t>202320700330</t>
  </si>
  <si>
    <t>陈思婷</t>
  </si>
  <si>
    <t>202320700332</t>
  </si>
  <si>
    <t>李铭炜</t>
  </si>
  <si>
    <t>202320700334</t>
  </si>
  <si>
    <t>徐凯妮</t>
  </si>
  <si>
    <t>202320700336</t>
  </si>
  <si>
    <t>叶丽烜</t>
  </si>
  <si>
    <t>202320700338</t>
  </si>
  <si>
    <t>朱昊璐</t>
  </si>
  <si>
    <t>202320700340</t>
  </si>
  <si>
    <t>朱沁瑶</t>
  </si>
  <si>
    <t>202320700342</t>
  </si>
  <si>
    <t>方玫璎</t>
  </si>
  <si>
    <t>202320700344</t>
  </si>
  <si>
    <t>郑卓慧</t>
  </si>
  <si>
    <t>202320700346</t>
  </si>
  <si>
    <t>叶丛</t>
  </si>
  <si>
    <t>202320700350</t>
  </si>
  <si>
    <t>徐林香</t>
  </si>
  <si>
    <t>202320700352</t>
  </si>
  <si>
    <t>郑嘉雯</t>
  </si>
  <si>
    <t>202320700354</t>
  </si>
  <si>
    <t>杨美佳</t>
  </si>
  <si>
    <t>202320700356</t>
  </si>
  <si>
    <t>董雅文</t>
  </si>
  <si>
    <t>202320700358</t>
  </si>
  <si>
    <t>谭玲</t>
  </si>
  <si>
    <t>202320700360</t>
  </si>
  <si>
    <t>王蓁</t>
  </si>
  <si>
    <t>202320700362</t>
  </si>
  <si>
    <t>邓伶俐</t>
  </si>
  <si>
    <t>202320700364</t>
  </si>
  <si>
    <t>屈婉婷</t>
  </si>
  <si>
    <t>202320700366</t>
  </si>
  <si>
    <t>任慧如</t>
  </si>
  <si>
    <t>2022207000330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</si>
</sst>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color theme="1"/>
      <name val="宋体"/>
      <family val="3"/>
      <charset val="134"/>
      <scheme val="minor"/>
    </font>
    <font>
      <sz val="10"/>
      <name val="SimSun"/>
      <charset val="134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0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0" fontId="7" fillId="0" borderId="6" xfId="0" applyNumberFormat="1" applyFont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C9A0B-E5A7-418E-B9A8-104CD48C424F}">
  <dimension ref="A1:AA67"/>
  <sheetViews>
    <sheetView tabSelected="1" topLeftCell="N52" workbookViewId="0">
      <selection activeCell="AA53" sqref="AA53"/>
    </sheetView>
  </sheetViews>
  <sheetFormatPr defaultColWidth="9" defaultRowHeight="14.4"/>
  <cols>
    <col min="1" max="1" width="9.44140625" customWidth="1"/>
    <col min="2" max="2" width="13.109375" customWidth="1"/>
    <col min="5" max="5" width="5" customWidth="1"/>
    <col min="6" max="6" width="5.33203125" customWidth="1"/>
    <col min="8" max="8" width="9.5546875" customWidth="1"/>
    <col min="9" max="9" width="7.109375" customWidth="1"/>
    <col min="10" max="10" width="7.33203125" customWidth="1"/>
    <col min="11" max="11" width="8.6640625" customWidth="1"/>
    <col min="12" max="12" width="7.77734375" customWidth="1"/>
    <col min="13" max="13" width="5.88671875" customWidth="1"/>
    <col min="14" max="15" width="7.44140625" customWidth="1"/>
    <col min="16" max="16" width="7.21875" customWidth="1"/>
    <col min="17" max="17" width="6.77734375" customWidth="1"/>
    <col min="18" max="18" width="7.5546875" bestFit="1" customWidth="1"/>
    <col min="19" max="19" width="6.5546875" customWidth="1"/>
    <col min="20" max="20" width="4.88671875" customWidth="1"/>
    <col min="21" max="21" width="7.33203125" customWidth="1"/>
    <col min="23" max="23" width="7" customWidth="1"/>
    <col min="24" max="24" width="7.6640625" customWidth="1"/>
    <col min="25" max="26" width="5.33203125" customWidth="1"/>
    <col min="27" max="27" width="10.109375" customWidth="1"/>
  </cols>
  <sheetData>
    <row r="1" spans="1:27" ht="17.399999999999999">
      <c r="A1" s="21" t="s">
        <v>168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3"/>
      <c r="M1" s="22"/>
      <c r="N1" s="22"/>
      <c r="O1" s="22"/>
      <c r="P1" s="22"/>
      <c r="Q1" s="23"/>
      <c r="R1" s="23"/>
      <c r="S1" s="22"/>
      <c r="T1" s="22"/>
      <c r="U1" s="22"/>
      <c r="V1" s="22"/>
      <c r="W1" s="23"/>
      <c r="X1" s="23"/>
      <c r="Y1" s="22"/>
      <c r="Z1" s="22"/>
      <c r="AA1" s="22"/>
    </row>
    <row r="2" spans="1:27">
      <c r="A2" s="24" t="s">
        <v>169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4"/>
      <c r="N2" s="24"/>
      <c r="O2" s="24"/>
      <c r="P2" s="24"/>
      <c r="Q2" s="25"/>
      <c r="R2" s="25"/>
      <c r="S2" s="24"/>
      <c r="T2" s="24"/>
      <c r="U2" s="24"/>
      <c r="V2" s="24"/>
      <c r="W2" s="25"/>
      <c r="X2" s="25"/>
      <c r="Y2" s="24"/>
      <c r="Z2" s="24"/>
      <c r="AA2" s="24"/>
    </row>
    <row r="3" spans="1:27" ht="15.6">
      <c r="A3" s="26" t="s">
        <v>3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7"/>
      <c r="M3" s="26"/>
      <c r="N3" s="26"/>
      <c r="O3" s="26"/>
      <c r="P3" s="26"/>
      <c r="Q3" s="27"/>
      <c r="R3" s="27"/>
      <c r="S3" s="26"/>
      <c r="T3" s="26"/>
      <c r="U3" s="26"/>
      <c r="V3" s="26"/>
      <c r="W3" s="27"/>
      <c r="X3" s="27"/>
      <c r="Y3" s="26"/>
      <c r="Z3" s="26"/>
      <c r="AA3" s="26"/>
    </row>
    <row r="4" spans="1:27">
      <c r="A4" s="28" t="s">
        <v>1</v>
      </c>
      <c r="B4" s="20" t="s">
        <v>0</v>
      </c>
      <c r="C4" s="20" t="s">
        <v>4</v>
      </c>
      <c r="D4" s="20" t="s">
        <v>5</v>
      </c>
      <c r="E4" s="20" t="s">
        <v>6</v>
      </c>
      <c r="F4" s="20"/>
      <c r="G4" s="20"/>
      <c r="H4" s="20"/>
      <c r="I4" s="19"/>
      <c r="J4" s="20" t="s">
        <v>7</v>
      </c>
      <c r="K4" s="20"/>
      <c r="L4" s="19"/>
      <c r="M4" s="20"/>
      <c r="N4" s="20"/>
      <c r="O4" s="20"/>
      <c r="P4" s="20"/>
      <c r="Q4" s="19"/>
      <c r="R4" s="19"/>
      <c r="S4" s="20" t="s">
        <v>8</v>
      </c>
      <c r="T4" s="20"/>
      <c r="U4" s="20"/>
      <c r="V4" s="20"/>
      <c r="W4" s="19"/>
      <c r="X4" s="19" t="s">
        <v>9</v>
      </c>
      <c r="Y4" s="20" t="s">
        <v>10</v>
      </c>
      <c r="Z4" s="20" t="s">
        <v>11</v>
      </c>
      <c r="AA4" s="20" t="s">
        <v>12</v>
      </c>
    </row>
    <row r="5" spans="1:27" ht="48">
      <c r="A5" s="28"/>
      <c r="B5" s="20"/>
      <c r="C5" s="20"/>
      <c r="D5" s="20"/>
      <c r="E5" s="1" t="s">
        <v>13</v>
      </c>
      <c r="F5" s="1" t="s">
        <v>170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171</v>
      </c>
      <c r="T5" s="1" t="s">
        <v>28</v>
      </c>
      <c r="U5" s="1" t="s">
        <v>29</v>
      </c>
      <c r="V5" s="1" t="s">
        <v>30</v>
      </c>
      <c r="W5" s="3" t="s">
        <v>31</v>
      </c>
      <c r="X5" s="19"/>
      <c r="Y5" s="20"/>
      <c r="Z5" s="20"/>
      <c r="AA5" s="20"/>
    </row>
    <row r="6" spans="1:27" s="7" customFormat="1" ht="24">
      <c r="A6" s="8" t="s">
        <v>236</v>
      </c>
      <c r="B6" s="8" t="s">
        <v>237</v>
      </c>
      <c r="C6" s="13" t="s">
        <v>174</v>
      </c>
      <c r="D6" s="13" t="s">
        <v>175</v>
      </c>
      <c r="E6" s="8">
        <v>70</v>
      </c>
      <c r="F6" s="8">
        <v>10</v>
      </c>
      <c r="G6" s="8">
        <v>80</v>
      </c>
      <c r="H6" s="8">
        <v>98</v>
      </c>
      <c r="I6" s="10">
        <f t="shared" ref="I6:I67" si="0">(G6/H6)*30</f>
        <v>24.489795918367349</v>
      </c>
      <c r="J6" s="8">
        <v>3.91</v>
      </c>
      <c r="K6" s="8">
        <v>4.25</v>
      </c>
      <c r="L6" s="10">
        <f t="shared" ref="L6:L37" si="1">(J6/K6)*45</f>
        <v>41.4</v>
      </c>
      <c r="M6" s="8"/>
      <c r="N6" s="8"/>
      <c r="O6" s="8">
        <v>4.5</v>
      </c>
      <c r="P6" s="8">
        <v>27.85</v>
      </c>
      <c r="Q6" s="10">
        <f t="shared" ref="Q6:Q37" si="2">(O6/P6)*15</f>
        <v>2.4236983842010771</v>
      </c>
      <c r="R6" s="10">
        <f t="shared" ref="R6:R37" si="3">SUM(L6+Q6)</f>
        <v>43.823698384201073</v>
      </c>
      <c r="S6" s="8">
        <v>30</v>
      </c>
      <c r="T6" s="8">
        <v>0</v>
      </c>
      <c r="U6" s="8">
        <v>30</v>
      </c>
      <c r="V6" s="8">
        <v>67.88</v>
      </c>
      <c r="W6" s="10">
        <f t="shared" ref="W6:W37" si="4">(U6/V6)*10</f>
        <v>4.4195639363582799</v>
      </c>
      <c r="X6" s="10">
        <f t="shared" ref="X6:X37" si="5">SUM(I6+R6+W6)</f>
        <v>72.733058238926702</v>
      </c>
      <c r="Y6" s="8">
        <f t="shared" ref="Y6:Y37" si="6">RANK(X6,X$6:X$70,0)</f>
        <v>30</v>
      </c>
      <c r="Z6" s="8">
        <v>62</v>
      </c>
      <c r="AA6" s="14">
        <f t="shared" ref="AA6:AA37" si="7">Y6/Z6*100%</f>
        <v>0.4838709677419355</v>
      </c>
    </row>
    <row r="7" spans="1:27" s="7" customFormat="1" ht="24">
      <c r="A7" s="8" t="s">
        <v>296</v>
      </c>
      <c r="B7" s="9" t="s">
        <v>297</v>
      </c>
      <c r="C7" s="13" t="s">
        <v>174</v>
      </c>
      <c r="D7" s="13" t="s">
        <v>175</v>
      </c>
      <c r="E7" s="8">
        <v>70</v>
      </c>
      <c r="F7" s="8">
        <v>18</v>
      </c>
      <c r="G7" s="8">
        <v>88</v>
      </c>
      <c r="H7" s="8">
        <v>98</v>
      </c>
      <c r="I7" s="10">
        <f t="shared" si="0"/>
        <v>26.938775510204081</v>
      </c>
      <c r="J7" s="8">
        <v>4.05</v>
      </c>
      <c r="K7" s="8">
        <v>4.25</v>
      </c>
      <c r="L7" s="10">
        <f t="shared" si="1"/>
        <v>42.882352941176471</v>
      </c>
      <c r="M7" s="8"/>
      <c r="N7" s="8"/>
      <c r="O7" s="8">
        <v>12.3</v>
      </c>
      <c r="P7" s="8">
        <v>27.85</v>
      </c>
      <c r="Q7" s="10">
        <f t="shared" si="2"/>
        <v>6.6247755834829443</v>
      </c>
      <c r="R7" s="10">
        <f t="shared" si="3"/>
        <v>49.507128524659414</v>
      </c>
      <c r="S7" s="8">
        <v>30</v>
      </c>
      <c r="T7" s="8">
        <v>37.880000000000003</v>
      </c>
      <c r="U7" s="8">
        <v>67.88</v>
      </c>
      <c r="V7" s="8">
        <v>67.88</v>
      </c>
      <c r="W7" s="10">
        <f t="shared" si="4"/>
        <v>10</v>
      </c>
      <c r="X7" s="10">
        <f t="shared" si="5"/>
        <v>86.445904034863503</v>
      </c>
      <c r="Y7" s="8">
        <f t="shared" si="6"/>
        <v>4</v>
      </c>
      <c r="Z7" s="8">
        <v>62</v>
      </c>
      <c r="AA7" s="14">
        <f t="shared" si="7"/>
        <v>6.4516129032258063E-2</v>
      </c>
    </row>
    <row r="8" spans="1:27" s="7" customFormat="1" ht="24">
      <c r="A8" s="13" t="s">
        <v>172</v>
      </c>
      <c r="B8" s="9" t="s">
        <v>173</v>
      </c>
      <c r="C8" s="13" t="s">
        <v>174</v>
      </c>
      <c r="D8" s="13" t="s">
        <v>175</v>
      </c>
      <c r="E8" s="8">
        <v>70</v>
      </c>
      <c r="F8" s="8">
        <v>19</v>
      </c>
      <c r="G8" s="8">
        <v>89</v>
      </c>
      <c r="H8" s="8">
        <v>98</v>
      </c>
      <c r="I8" s="10">
        <f t="shared" si="0"/>
        <v>27.244897959183675</v>
      </c>
      <c r="J8" s="13">
        <v>4.13</v>
      </c>
      <c r="K8" s="8">
        <v>4.25</v>
      </c>
      <c r="L8" s="10">
        <f t="shared" si="1"/>
        <v>43.72941176470588</v>
      </c>
      <c r="M8" s="8"/>
      <c r="N8" s="8"/>
      <c r="O8" s="8">
        <v>15.75</v>
      </c>
      <c r="P8" s="8">
        <v>27.85</v>
      </c>
      <c r="Q8" s="10">
        <f t="shared" si="2"/>
        <v>8.4829443447037693</v>
      </c>
      <c r="R8" s="10">
        <f t="shared" si="3"/>
        <v>52.212356109409647</v>
      </c>
      <c r="S8" s="8">
        <v>30</v>
      </c>
      <c r="T8" s="8">
        <v>20</v>
      </c>
      <c r="U8" s="8">
        <v>50</v>
      </c>
      <c r="V8" s="8">
        <v>67.88</v>
      </c>
      <c r="W8" s="10">
        <f t="shared" si="4"/>
        <v>7.3659398939304666</v>
      </c>
      <c r="X8" s="10">
        <f t="shared" si="5"/>
        <v>86.823193962523789</v>
      </c>
      <c r="Y8" s="8">
        <f t="shared" si="6"/>
        <v>3</v>
      </c>
      <c r="Z8" s="8">
        <v>62</v>
      </c>
      <c r="AA8" s="14">
        <f t="shared" si="7"/>
        <v>4.8387096774193547E-2</v>
      </c>
    </row>
    <row r="9" spans="1:27" s="7" customFormat="1" ht="24">
      <c r="A9" s="8" t="s">
        <v>238</v>
      </c>
      <c r="B9" s="8" t="s">
        <v>239</v>
      </c>
      <c r="C9" s="13" t="s">
        <v>174</v>
      </c>
      <c r="D9" s="13" t="s">
        <v>175</v>
      </c>
      <c r="E9" s="8">
        <v>70</v>
      </c>
      <c r="F9" s="8">
        <v>15</v>
      </c>
      <c r="G9" s="8">
        <v>85</v>
      </c>
      <c r="H9" s="8">
        <v>98</v>
      </c>
      <c r="I9" s="10">
        <f t="shared" si="0"/>
        <v>26.020408163265305</v>
      </c>
      <c r="J9" s="8">
        <v>3.97</v>
      </c>
      <c r="K9" s="8">
        <v>4.25</v>
      </c>
      <c r="L9" s="10">
        <f t="shared" si="1"/>
        <v>42.035294117647062</v>
      </c>
      <c r="M9" s="8"/>
      <c r="N9" s="8"/>
      <c r="O9" s="8">
        <v>7.5</v>
      </c>
      <c r="P9" s="8">
        <v>27.85</v>
      </c>
      <c r="Q9" s="10">
        <f t="shared" si="2"/>
        <v>4.0394973070017954</v>
      </c>
      <c r="R9" s="10">
        <f t="shared" si="3"/>
        <v>46.074791424648858</v>
      </c>
      <c r="S9" s="8">
        <v>30</v>
      </c>
      <c r="T9" s="8">
        <v>0.3</v>
      </c>
      <c r="U9" s="8">
        <v>30.3</v>
      </c>
      <c r="V9" s="8">
        <v>67.88</v>
      </c>
      <c r="W9" s="10">
        <f t="shared" si="4"/>
        <v>4.4637595757218627</v>
      </c>
      <c r="X9" s="10">
        <f t="shared" si="5"/>
        <v>76.558959163636032</v>
      </c>
      <c r="Y9" s="8">
        <f t="shared" si="6"/>
        <v>12</v>
      </c>
      <c r="Z9" s="8">
        <v>62</v>
      </c>
      <c r="AA9" s="14">
        <f t="shared" si="7"/>
        <v>0.19354838709677419</v>
      </c>
    </row>
    <row r="10" spans="1:27" s="7" customFormat="1" ht="24">
      <c r="A10" s="8" t="s">
        <v>176</v>
      </c>
      <c r="B10" s="8" t="s">
        <v>177</v>
      </c>
      <c r="C10" s="13" t="s">
        <v>174</v>
      </c>
      <c r="D10" s="13" t="s">
        <v>175</v>
      </c>
      <c r="E10" s="8">
        <v>70</v>
      </c>
      <c r="F10" s="8">
        <v>11</v>
      </c>
      <c r="G10" s="8">
        <v>81</v>
      </c>
      <c r="H10" s="8">
        <v>98</v>
      </c>
      <c r="I10" s="10">
        <f t="shared" si="0"/>
        <v>24.795918367346939</v>
      </c>
      <c r="J10" s="13">
        <v>4</v>
      </c>
      <c r="K10" s="8">
        <v>4.25</v>
      </c>
      <c r="L10" s="10">
        <f t="shared" si="1"/>
        <v>42.352941176470587</v>
      </c>
      <c r="M10" s="8"/>
      <c r="N10" s="8"/>
      <c r="O10" s="8">
        <v>2.4</v>
      </c>
      <c r="P10" s="8">
        <v>27.85</v>
      </c>
      <c r="Q10" s="10">
        <f t="shared" si="2"/>
        <v>1.2926391382405744</v>
      </c>
      <c r="R10" s="10">
        <f t="shared" si="3"/>
        <v>43.645580314711161</v>
      </c>
      <c r="S10" s="8">
        <v>30</v>
      </c>
      <c r="T10" s="8">
        <v>0</v>
      </c>
      <c r="U10" s="8">
        <v>30</v>
      </c>
      <c r="V10" s="8">
        <v>67.88</v>
      </c>
      <c r="W10" s="10">
        <f t="shared" si="4"/>
        <v>4.4195639363582799</v>
      </c>
      <c r="X10" s="10">
        <f t="shared" si="5"/>
        <v>72.861062618416383</v>
      </c>
      <c r="Y10" s="8">
        <f t="shared" si="6"/>
        <v>29</v>
      </c>
      <c r="Z10" s="8">
        <v>62</v>
      </c>
      <c r="AA10" s="14">
        <f t="shared" si="7"/>
        <v>0.46774193548387094</v>
      </c>
    </row>
    <row r="11" spans="1:27" s="7" customFormat="1" ht="24">
      <c r="A11" s="15" t="s">
        <v>240</v>
      </c>
      <c r="B11" s="9" t="s">
        <v>241</v>
      </c>
      <c r="C11" s="13" t="s">
        <v>174</v>
      </c>
      <c r="D11" s="13" t="s">
        <v>175</v>
      </c>
      <c r="E11" s="8">
        <v>70</v>
      </c>
      <c r="F11" s="8">
        <v>7</v>
      </c>
      <c r="G11" s="8">
        <v>77</v>
      </c>
      <c r="H11" s="8">
        <v>98</v>
      </c>
      <c r="I11" s="10">
        <f t="shared" si="0"/>
        <v>23.571428571428569</v>
      </c>
      <c r="J11" s="8">
        <v>3.52</v>
      </c>
      <c r="K11" s="8">
        <v>4.25</v>
      </c>
      <c r="L11" s="10">
        <f t="shared" si="1"/>
        <v>37.27058823529412</v>
      </c>
      <c r="M11" s="8"/>
      <c r="N11" s="8"/>
      <c r="O11" s="8">
        <v>0.6</v>
      </c>
      <c r="P11" s="8">
        <v>27.85</v>
      </c>
      <c r="Q11" s="10">
        <f t="shared" si="2"/>
        <v>0.3231597845601436</v>
      </c>
      <c r="R11" s="10">
        <f t="shared" si="3"/>
        <v>37.593748019854267</v>
      </c>
      <c r="S11" s="8">
        <v>30</v>
      </c>
      <c r="T11" s="8">
        <v>0.5</v>
      </c>
      <c r="U11" s="8">
        <v>30.5</v>
      </c>
      <c r="V11" s="8">
        <v>67.88</v>
      </c>
      <c r="W11" s="10">
        <f t="shared" si="4"/>
        <v>4.4932233352975839</v>
      </c>
      <c r="X11" s="10">
        <f t="shared" si="5"/>
        <v>65.658399926580415</v>
      </c>
      <c r="Y11" s="8">
        <f t="shared" si="6"/>
        <v>61</v>
      </c>
      <c r="Z11" s="8">
        <v>62</v>
      </c>
      <c r="AA11" s="14">
        <f t="shared" si="7"/>
        <v>0.9838709677419355</v>
      </c>
    </row>
    <row r="12" spans="1:27" s="7" customFormat="1" ht="24">
      <c r="A12" s="8" t="s">
        <v>178</v>
      </c>
      <c r="B12" s="8" t="s">
        <v>179</v>
      </c>
      <c r="C12" s="13" t="s">
        <v>174</v>
      </c>
      <c r="D12" s="13" t="s">
        <v>175</v>
      </c>
      <c r="E12" s="8">
        <v>70</v>
      </c>
      <c r="F12" s="8">
        <v>6.51</v>
      </c>
      <c r="G12" s="8">
        <v>76.510000000000005</v>
      </c>
      <c r="H12" s="8">
        <v>98</v>
      </c>
      <c r="I12" s="10">
        <f t="shared" si="0"/>
        <v>23.421428571428574</v>
      </c>
      <c r="J12" s="8">
        <v>3.58</v>
      </c>
      <c r="K12" s="8">
        <v>4.25</v>
      </c>
      <c r="L12" s="10">
        <f t="shared" si="1"/>
        <v>37.905882352941177</v>
      </c>
      <c r="M12" s="8"/>
      <c r="N12" s="8"/>
      <c r="O12" s="8">
        <v>3.3</v>
      </c>
      <c r="P12" s="8">
        <v>27.85</v>
      </c>
      <c r="Q12" s="10">
        <f t="shared" si="2"/>
        <v>1.7773788150807897</v>
      </c>
      <c r="R12" s="10">
        <f t="shared" si="3"/>
        <v>39.683261168021964</v>
      </c>
      <c r="S12" s="8">
        <v>30</v>
      </c>
      <c r="T12" s="8">
        <v>0</v>
      </c>
      <c r="U12" s="8">
        <v>30</v>
      </c>
      <c r="V12" s="8">
        <v>67.88</v>
      </c>
      <c r="W12" s="10">
        <f t="shared" si="4"/>
        <v>4.4195639363582799</v>
      </c>
      <c r="X12" s="10">
        <f t="shared" si="5"/>
        <v>67.524253675808808</v>
      </c>
      <c r="Y12" s="8">
        <f t="shared" si="6"/>
        <v>51</v>
      </c>
      <c r="Z12" s="8">
        <v>62</v>
      </c>
      <c r="AA12" s="14">
        <f t="shared" si="7"/>
        <v>0.82258064516129037</v>
      </c>
    </row>
    <row r="13" spans="1:27" s="7" customFormat="1" ht="24">
      <c r="A13" s="15" t="s">
        <v>242</v>
      </c>
      <c r="B13" s="8" t="s">
        <v>243</v>
      </c>
      <c r="C13" s="13" t="s">
        <v>174</v>
      </c>
      <c r="D13" s="13" t="s">
        <v>175</v>
      </c>
      <c r="E13" s="8">
        <v>70</v>
      </c>
      <c r="F13" s="8">
        <v>17</v>
      </c>
      <c r="G13" s="8">
        <v>87</v>
      </c>
      <c r="H13" s="8">
        <v>98</v>
      </c>
      <c r="I13" s="10">
        <f t="shared" si="0"/>
        <v>26.632653061224488</v>
      </c>
      <c r="J13" s="8">
        <v>4.1100000000000003</v>
      </c>
      <c r="K13" s="8">
        <v>4.25</v>
      </c>
      <c r="L13" s="10">
        <f t="shared" si="1"/>
        <v>43.517647058823535</v>
      </c>
      <c r="M13" s="8"/>
      <c r="N13" s="8"/>
      <c r="O13" s="8">
        <v>25.75</v>
      </c>
      <c r="P13" s="8">
        <v>27.85</v>
      </c>
      <c r="Q13" s="10">
        <f t="shared" si="2"/>
        <v>13.868940754039498</v>
      </c>
      <c r="R13" s="10">
        <f t="shared" si="3"/>
        <v>57.386587812863034</v>
      </c>
      <c r="S13" s="8">
        <v>30</v>
      </c>
      <c r="T13" s="8">
        <v>20.16</v>
      </c>
      <c r="U13" s="8">
        <v>50.16</v>
      </c>
      <c r="V13" s="8">
        <v>67.88</v>
      </c>
      <c r="W13" s="10">
        <f t="shared" si="4"/>
        <v>7.3895109015910432</v>
      </c>
      <c r="X13" s="10">
        <f t="shared" si="5"/>
        <v>91.408751775678567</v>
      </c>
      <c r="Y13" s="8">
        <f t="shared" si="6"/>
        <v>1</v>
      </c>
      <c r="Z13" s="8">
        <v>62</v>
      </c>
      <c r="AA13" s="14">
        <f t="shared" si="7"/>
        <v>1.6129032258064516E-2</v>
      </c>
    </row>
    <row r="14" spans="1:27" s="7" customFormat="1" ht="24">
      <c r="A14" s="8" t="s">
        <v>180</v>
      </c>
      <c r="B14" s="8" t="s">
        <v>181</v>
      </c>
      <c r="C14" s="13" t="s">
        <v>174</v>
      </c>
      <c r="D14" s="13" t="s">
        <v>175</v>
      </c>
      <c r="E14" s="8">
        <v>70</v>
      </c>
      <c r="F14" s="8">
        <v>21</v>
      </c>
      <c r="G14" s="8">
        <v>91</v>
      </c>
      <c r="H14" s="8">
        <v>98</v>
      </c>
      <c r="I14" s="10">
        <f t="shared" si="0"/>
        <v>27.857142857142858</v>
      </c>
      <c r="J14" s="8">
        <v>3.89</v>
      </c>
      <c r="K14" s="8">
        <v>4.25</v>
      </c>
      <c r="L14" s="10">
        <f t="shared" si="1"/>
        <v>41.188235294117646</v>
      </c>
      <c r="M14" s="8"/>
      <c r="N14" s="8"/>
      <c r="O14" s="8">
        <v>4.1500000000000004</v>
      </c>
      <c r="P14" s="8">
        <v>27.85</v>
      </c>
      <c r="Q14" s="10">
        <f t="shared" si="2"/>
        <v>2.2351885098743272</v>
      </c>
      <c r="R14" s="10">
        <f t="shared" si="3"/>
        <v>43.423423803991973</v>
      </c>
      <c r="S14" s="8">
        <v>30</v>
      </c>
      <c r="T14" s="8">
        <v>1</v>
      </c>
      <c r="U14" s="8">
        <v>31</v>
      </c>
      <c r="V14" s="8">
        <v>67.88</v>
      </c>
      <c r="W14" s="10">
        <f t="shared" si="4"/>
        <v>4.5668827342368887</v>
      </c>
      <c r="X14" s="10">
        <f t="shared" si="5"/>
        <v>75.847449395371711</v>
      </c>
      <c r="Y14" s="8">
        <f t="shared" si="6"/>
        <v>16</v>
      </c>
      <c r="Z14" s="8">
        <v>62</v>
      </c>
      <c r="AA14" s="14">
        <f t="shared" si="7"/>
        <v>0.25806451612903225</v>
      </c>
    </row>
    <row r="15" spans="1:27" s="7" customFormat="1" ht="24">
      <c r="A15" s="15" t="s">
        <v>244</v>
      </c>
      <c r="B15" s="8" t="s">
        <v>245</v>
      </c>
      <c r="C15" s="13" t="s">
        <v>174</v>
      </c>
      <c r="D15" s="13" t="s">
        <v>175</v>
      </c>
      <c r="E15" s="8">
        <v>70</v>
      </c>
      <c r="F15" s="8">
        <v>9</v>
      </c>
      <c r="G15" s="8">
        <v>79</v>
      </c>
      <c r="H15" s="8">
        <v>98</v>
      </c>
      <c r="I15" s="10">
        <f t="shared" si="0"/>
        <v>24.183673469387756</v>
      </c>
      <c r="J15" s="8">
        <v>4.0199999999999996</v>
      </c>
      <c r="K15" s="8">
        <v>4.25</v>
      </c>
      <c r="L15" s="10">
        <f t="shared" si="1"/>
        <v>42.564705882352939</v>
      </c>
      <c r="M15" s="8"/>
      <c r="N15" s="8"/>
      <c r="O15" s="8">
        <v>4.1500000000000004</v>
      </c>
      <c r="P15" s="8">
        <v>27.85</v>
      </c>
      <c r="Q15" s="10">
        <f t="shared" si="2"/>
        <v>2.2351885098743272</v>
      </c>
      <c r="R15" s="10">
        <f t="shared" si="3"/>
        <v>44.799894392227266</v>
      </c>
      <c r="S15" s="8">
        <v>30</v>
      </c>
      <c r="T15" s="8">
        <v>0</v>
      </c>
      <c r="U15" s="8">
        <v>30</v>
      </c>
      <c r="V15" s="8">
        <v>67.88</v>
      </c>
      <c r="W15" s="10">
        <f t="shared" si="4"/>
        <v>4.4195639363582799</v>
      </c>
      <c r="X15" s="10">
        <f t="shared" si="5"/>
        <v>73.403131797973316</v>
      </c>
      <c r="Y15" s="8">
        <f t="shared" si="6"/>
        <v>25</v>
      </c>
      <c r="Z15" s="8">
        <v>62</v>
      </c>
      <c r="AA15" s="14">
        <f t="shared" si="7"/>
        <v>0.40322580645161288</v>
      </c>
    </row>
    <row r="16" spans="1:27" s="7" customFormat="1" ht="24">
      <c r="A16" s="8" t="s">
        <v>182</v>
      </c>
      <c r="B16" s="8" t="s">
        <v>183</v>
      </c>
      <c r="C16" s="13" t="s">
        <v>174</v>
      </c>
      <c r="D16" s="13" t="s">
        <v>175</v>
      </c>
      <c r="E16" s="8">
        <v>70</v>
      </c>
      <c r="F16" s="8">
        <v>9</v>
      </c>
      <c r="G16" s="8">
        <v>79</v>
      </c>
      <c r="H16" s="8">
        <v>98</v>
      </c>
      <c r="I16" s="10">
        <f t="shared" si="0"/>
        <v>24.183673469387756</v>
      </c>
      <c r="J16" s="8">
        <v>3.78</v>
      </c>
      <c r="K16" s="8">
        <v>4.25</v>
      </c>
      <c r="L16" s="10">
        <f t="shared" si="1"/>
        <v>40.023529411764706</v>
      </c>
      <c r="M16" s="8"/>
      <c r="N16" s="8"/>
      <c r="O16" s="8">
        <v>1.85</v>
      </c>
      <c r="P16" s="8">
        <v>27.85</v>
      </c>
      <c r="Q16" s="10">
        <f t="shared" si="2"/>
        <v>0.99640933572710944</v>
      </c>
      <c r="R16" s="10">
        <f t="shared" si="3"/>
        <v>41.019938747491814</v>
      </c>
      <c r="S16" s="8">
        <v>30</v>
      </c>
      <c r="T16" s="8">
        <v>0</v>
      </c>
      <c r="U16" s="8">
        <v>30</v>
      </c>
      <c r="V16" s="8">
        <v>67.88</v>
      </c>
      <c r="W16" s="10">
        <f t="shared" si="4"/>
        <v>4.4195639363582799</v>
      </c>
      <c r="X16" s="10">
        <f t="shared" si="5"/>
        <v>69.623176153237864</v>
      </c>
      <c r="Y16" s="8">
        <f t="shared" si="6"/>
        <v>41</v>
      </c>
      <c r="Z16" s="8">
        <v>62</v>
      </c>
      <c r="AA16" s="14">
        <f t="shared" si="7"/>
        <v>0.66129032258064513</v>
      </c>
    </row>
    <row r="17" spans="1:27" s="7" customFormat="1" ht="24">
      <c r="A17" s="15" t="s">
        <v>246</v>
      </c>
      <c r="B17" s="8" t="s">
        <v>247</v>
      </c>
      <c r="C17" s="13" t="s">
        <v>174</v>
      </c>
      <c r="D17" s="13" t="s">
        <v>175</v>
      </c>
      <c r="E17" s="8">
        <v>70</v>
      </c>
      <c r="F17" s="8">
        <v>15</v>
      </c>
      <c r="G17" s="8">
        <v>85</v>
      </c>
      <c r="H17" s="8">
        <v>98</v>
      </c>
      <c r="I17" s="10">
        <f t="shared" si="0"/>
        <v>26.020408163265305</v>
      </c>
      <c r="J17" s="8">
        <v>3.9</v>
      </c>
      <c r="K17" s="8">
        <v>4.25</v>
      </c>
      <c r="L17" s="10">
        <f t="shared" si="1"/>
        <v>41.294117647058819</v>
      </c>
      <c r="M17" s="8"/>
      <c r="N17" s="8"/>
      <c r="O17" s="8">
        <v>19.95</v>
      </c>
      <c r="P17" s="8">
        <v>27.85</v>
      </c>
      <c r="Q17" s="10">
        <f t="shared" si="2"/>
        <v>10.745062836624774</v>
      </c>
      <c r="R17" s="10">
        <f t="shared" si="3"/>
        <v>52.039180483683595</v>
      </c>
      <c r="S17" s="8">
        <v>30</v>
      </c>
      <c r="T17" s="8">
        <v>1.48</v>
      </c>
      <c r="U17" s="8">
        <v>31.48</v>
      </c>
      <c r="V17" s="8">
        <v>67.88</v>
      </c>
      <c r="W17" s="10">
        <f t="shared" si="4"/>
        <v>4.6375957572186213</v>
      </c>
      <c r="X17" s="10">
        <f t="shared" si="5"/>
        <v>82.697184404167515</v>
      </c>
      <c r="Y17" s="8">
        <f t="shared" si="6"/>
        <v>8</v>
      </c>
      <c r="Z17" s="8">
        <v>62</v>
      </c>
      <c r="AA17" s="14">
        <f t="shared" si="7"/>
        <v>0.12903225806451613</v>
      </c>
    </row>
    <row r="18" spans="1:27" s="7" customFormat="1" ht="24">
      <c r="A18" s="8" t="s">
        <v>184</v>
      </c>
      <c r="B18" s="8" t="s">
        <v>185</v>
      </c>
      <c r="C18" s="13" t="s">
        <v>174</v>
      </c>
      <c r="D18" s="13" t="s">
        <v>175</v>
      </c>
      <c r="E18" s="8">
        <v>70</v>
      </c>
      <c r="F18" s="8">
        <v>14</v>
      </c>
      <c r="G18" s="8">
        <v>84</v>
      </c>
      <c r="H18" s="8">
        <v>98</v>
      </c>
      <c r="I18" s="10">
        <f t="shared" si="0"/>
        <v>25.714285714285712</v>
      </c>
      <c r="J18" s="8">
        <v>3.54</v>
      </c>
      <c r="K18" s="8">
        <v>4.25</v>
      </c>
      <c r="L18" s="10">
        <f t="shared" si="1"/>
        <v>37.482352941176472</v>
      </c>
      <c r="M18" s="8"/>
      <c r="N18" s="8"/>
      <c r="O18" s="8">
        <v>2.4500000000000002</v>
      </c>
      <c r="P18" s="8">
        <v>27.85</v>
      </c>
      <c r="Q18" s="10">
        <f t="shared" si="2"/>
        <v>1.3195691202872533</v>
      </c>
      <c r="R18" s="10">
        <f t="shared" si="3"/>
        <v>38.801922061463728</v>
      </c>
      <c r="S18" s="8">
        <v>30</v>
      </c>
      <c r="T18" s="8">
        <v>3</v>
      </c>
      <c r="U18" s="8">
        <v>33</v>
      </c>
      <c r="V18" s="8">
        <v>67.88</v>
      </c>
      <c r="W18" s="10">
        <f t="shared" si="4"/>
        <v>4.8615203299941072</v>
      </c>
      <c r="X18" s="10">
        <f t="shared" si="5"/>
        <v>69.377728105743543</v>
      </c>
      <c r="Y18" s="8">
        <f t="shared" si="6"/>
        <v>44</v>
      </c>
      <c r="Z18" s="8">
        <v>62</v>
      </c>
      <c r="AA18" s="14">
        <f t="shared" si="7"/>
        <v>0.70967741935483875</v>
      </c>
    </row>
    <row r="19" spans="1:27" s="7" customFormat="1" ht="24">
      <c r="A19" s="8" t="s">
        <v>248</v>
      </c>
      <c r="B19" s="8" t="s">
        <v>249</v>
      </c>
      <c r="C19" s="13" t="s">
        <v>174</v>
      </c>
      <c r="D19" s="13" t="s">
        <v>175</v>
      </c>
      <c r="E19" s="8">
        <v>70</v>
      </c>
      <c r="F19" s="8">
        <v>23</v>
      </c>
      <c r="G19" s="8">
        <v>93</v>
      </c>
      <c r="H19" s="8">
        <v>98</v>
      </c>
      <c r="I19" s="10">
        <f t="shared" si="0"/>
        <v>28.469387755102041</v>
      </c>
      <c r="J19" s="8">
        <v>3.77</v>
      </c>
      <c r="K19" s="8">
        <v>4.25</v>
      </c>
      <c r="L19" s="10">
        <f t="shared" si="1"/>
        <v>39.917647058823533</v>
      </c>
      <c r="M19" s="8"/>
      <c r="N19" s="8"/>
      <c r="O19" s="8">
        <v>1</v>
      </c>
      <c r="P19" s="8">
        <v>27.85</v>
      </c>
      <c r="Q19" s="10">
        <f t="shared" si="2"/>
        <v>0.53859964093357271</v>
      </c>
      <c r="R19" s="10">
        <f t="shared" si="3"/>
        <v>40.456246699757109</v>
      </c>
      <c r="S19" s="8">
        <v>30</v>
      </c>
      <c r="T19" s="8">
        <v>0.5</v>
      </c>
      <c r="U19" s="8">
        <v>30.5</v>
      </c>
      <c r="V19" s="8">
        <v>67.88</v>
      </c>
      <c r="W19" s="10">
        <f t="shared" si="4"/>
        <v>4.4932233352975839</v>
      </c>
      <c r="X19" s="10">
        <f t="shared" si="5"/>
        <v>73.418857790156736</v>
      </c>
      <c r="Y19" s="8">
        <f t="shared" si="6"/>
        <v>24</v>
      </c>
      <c r="Z19" s="8">
        <v>62</v>
      </c>
      <c r="AA19" s="14">
        <f t="shared" si="7"/>
        <v>0.38709677419354838</v>
      </c>
    </row>
    <row r="20" spans="1:27" s="7" customFormat="1" ht="24">
      <c r="A20" s="8" t="s">
        <v>186</v>
      </c>
      <c r="B20" s="8" t="s">
        <v>187</v>
      </c>
      <c r="C20" s="13" t="s">
        <v>174</v>
      </c>
      <c r="D20" s="13" t="s">
        <v>175</v>
      </c>
      <c r="E20" s="8">
        <v>69</v>
      </c>
      <c r="F20" s="8">
        <v>14</v>
      </c>
      <c r="G20" s="8">
        <v>83</v>
      </c>
      <c r="H20" s="8">
        <v>98</v>
      </c>
      <c r="I20" s="10">
        <f t="shared" si="0"/>
        <v>25.408163265306126</v>
      </c>
      <c r="J20" s="8">
        <v>3.86</v>
      </c>
      <c r="K20" s="8">
        <v>4.25</v>
      </c>
      <c r="L20" s="10">
        <f t="shared" si="1"/>
        <v>40.870588235294115</v>
      </c>
      <c r="M20" s="8"/>
      <c r="N20" s="8"/>
      <c r="O20" s="8">
        <v>3.25</v>
      </c>
      <c r="P20" s="8">
        <v>27.85</v>
      </c>
      <c r="Q20" s="10">
        <f t="shared" si="2"/>
        <v>1.750448833034111</v>
      </c>
      <c r="R20" s="10">
        <f t="shared" si="3"/>
        <v>42.621037068328228</v>
      </c>
      <c r="S20" s="8">
        <v>30</v>
      </c>
      <c r="T20" s="8">
        <v>10</v>
      </c>
      <c r="U20" s="8">
        <v>40</v>
      </c>
      <c r="V20" s="8">
        <v>67.88</v>
      </c>
      <c r="W20" s="10">
        <f t="shared" si="4"/>
        <v>5.8927519151443732</v>
      </c>
      <c r="X20" s="10">
        <f t="shared" si="5"/>
        <v>73.921952248778723</v>
      </c>
      <c r="Y20" s="8">
        <f t="shared" si="6"/>
        <v>20</v>
      </c>
      <c r="Z20" s="8">
        <v>62</v>
      </c>
      <c r="AA20" s="14">
        <f t="shared" si="7"/>
        <v>0.32258064516129031</v>
      </c>
    </row>
    <row r="21" spans="1:27" s="7" customFormat="1" ht="24">
      <c r="A21" s="8" t="s">
        <v>250</v>
      </c>
      <c r="B21" s="8" t="s">
        <v>251</v>
      </c>
      <c r="C21" s="13" t="s">
        <v>174</v>
      </c>
      <c r="D21" s="13" t="s">
        <v>175</v>
      </c>
      <c r="E21" s="8">
        <v>70</v>
      </c>
      <c r="F21" s="8">
        <v>16</v>
      </c>
      <c r="G21" s="8">
        <v>86</v>
      </c>
      <c r="H21" s="8">
        <v>98</v>
      </c>
      <c r="I21" s="10">
        <f t="shared" si="0"/>
        <v>26.326530612244898</v>
      </c>
      <c r="J21" s="8">
        <v>3.7</v>
      </c>
      <c r="K21" s="8">
        <v>4.25</v>
      </c>
      <c r="L21" s="10">
        <f t="shared" si="1"/>
        <v>39.176470588235297</v>
      </c>
      <c r="M21" s="8"/>
      <c r="N21" s="8"/>
      <c r="O21" s="8">
        <v>3.25</v>
      </c>
      <c r="P21" s="8">
        <v>27.85</v>
      </c>
      <c r="Q21" s="10">
        <f t="shared" si="2"/>
        <v>1.750448833034111</v>
      </c>
      <c r="R21" s="10">
        <f t="shared" si="3"/>
        <v>40.92691942126941</v>
      </c>
      <c r="S21" s="8">
        <v>30</v>
      </c>
      <c r="T21" s="8">
        <v>2</v>
      </c>
      <c r="U21" s="8">
        <v>32</v>
      </c>
      <c r="V21" s="8">
        <v>67.88</v>
      </c>
      <c r="W21" s="10">
        <f t="shared" si="4"/>
        <v>4.7142015321154984</v>
      </c>
      <c r="X21" s="10">
        <f t="shared" si="5"/>
        <v>71.967651565629808</v>
      </c>
      <c r="Y21" s="8">
        <f t="shared" si="6"/>
        <v>32</v>
      </c>
      <c r="Z21" s="8">
        <v>62</v>
      </c>
      <c r="AA21" s="14">
        <f t="shared" si="7"/>
        <v>0.5161290322580645</v>
      </c>
    </row>
    <row r="22" spans="1:27" s="7" customFormat="1" ht="24">
      <c r="A22" s="8" t="s">
        <v>188</v>
      </c>
      <c r="B22" s="8" t="s">
        <v>189</v>
      </c>
      <c r="C22" s="13" t="s">
        <v>174</v>
      </c>
      <c r="D22" s="13" t="s">
        <v>175</v>
      </c>
      <c r="E22" s="8">
        <v>70</v>
      </c>
      <c r="F22" s="8">
        <v>14</v>
      </c>
      <c r="G22" s="8">
        <v>84</v>
      </c>
      <c r="H22" s="8">
        <v>98</v>
      </c>
      <c r="I22" s="10">
        <f t="shared" si="0"/>
        <v>25.714285714285712</v>
      </c>
      <c r="J22" s="8">
        <v>3.88</v>
      </c>
      <c r="K22" s="8">
        <v>4.25</v>
      </c>
      <c r="L22" s="10">
        <f t="shared" si="1"/>
        <v>41.082352941176474</v>
      </c>
      <c r="M22" s="8"/>
      <c r="N22" s="8"/>
      <c r="O22" s="8">
        <v>3.05</v>
      </c>
      <c r="P22" s="8">
        <v>27.85</v>
      </c>
      <c r="Q22" s="10">
        <f t="shared" si="2"/>
        <v>1.6427289048473965</v>
      </c>
      <c r="R22" s="10">
        <f t="shared" si="3"/>
        <v>42.725081846023869</v>
      </c>
      <c r="S22" s="8">
        <v>30</v>
      </c>
      <c r="T22" s="8">
        <v>2</v>
      </c>
      <c r="U22" s="8">
        <v>32</v>
      </c>
      <c r="V22" s="8">
        <v>67.88</v>
      </c>
      <c r="W22" s="10">
        <f t="shared" si="4"/>
        <v>4.7142015321154984</v>
      </c>
      <c r="X22" s="10">
        <f t="shared" si="5"/>
        <v>73.153569092425073</v>
      </c>
      <c r="Y22" s="8">
        <f t="shared" si="6"/>
        <v>28</v>
      </c>
      <c r="Z22" s="8">
        <v>62</v>
      </c>
      <c r="AA22" s="14">
        <f t="shared" si="7"/>
        <v>0.45161290322580644</v>
      </c>
    </row>
    <row r="23" spans="1:27" s="7" customFormat="1" ht="24">
      <c r="A23" s="8" t="s">
        <v>252</v>
      </c>
      <c r="B23" s="8" t="s">
        <v>253</v>
      </c>
      <c r="C23" s="13" t="s">
        <v>174</v>
      </c>
      <c r="D23" s="13" t="s">
        <v>175</v>
      </c>
      <c r="E23" s="8">
        <v>70</v>
      </c>
      <c r="F23" s="8">
        <v>6</v>
      </c>
      <c r="G23" s="8">
        <v>76</v>
      </c>
      <c r="H23" s="8">
        <v>98</v>
      </c>
      <c r="I23" s="10">
        <f t="shared" si="0"/>
        <v>23.26530612244898</v>
      </c>
      <c r="J23" s="8">
        <v>3.78</v>
      </c>
      <c r="K23" s="8">
        <v>4.25</v>
      </c>
      <c r="L23" s="10">
        <f t="shared" si="1"/>
        <v>40.023529411764706</v>
      </c>
      <c r="M23" s="8"/>
      <c r="N23" s="8"/>
      <c r="O23" s="8">
        <v>0.8</v>
      </c>
      <c r="P23" s="8">
        <v>27.85</v>
      </c>
      <c r="Q23" s="10">
        <f t="shared" si="2"/>
        <v>0.43087971274685821</v>
      </c>
      <c r="R23" s="10">
        <f t="shared" si="3"/>
        <v>40.454409124511564</v>
      </c>
      <c r="S23" s="8">
        <v>30</v>
      </c>
      <c r="T23" s="8">
        <v>1.5</v>
      </c>
      <c r="U23" s="8">
        <v>31.5</v>
      </c>
      <c r="V23" s="8">
        <v>67.88</v>
      </c>
      <c r="W23" s="10">
        <f t="shared" si="4"/>
        <v>4.6405421331761936</v>
      </c>
      <c r="X23" s="10">
        <f t="shared" si="5"/>
        <v>68.360257380136744</v>
      </c>
      <c r="Y23" s="8">
        <f t="shared" si="6"/>
        <v>50</v>
      </c>
      <c r="Z23" s="8">
        <v>62</v>
      </c>
      <c r="AA23" s="14">
        <f t="shared" si="7"/>
        <v>0.80645161290322576</v>
      </c>
    </row>
    <row r="24" spans="1:27" s="7" customFormat="1" ht="24">
      <c r="A24" s="8" t="s">
        <v>190</v>
      </c>
      <c r="B24" s="8" t="s">
        <v>191</v>
      </c>
      <c r="C24" s="13" t="s">
        <v>174</v>
      </c>
      <c r="D24" s="13" t="s">
        <v>175</v>
      </c>
      <c r="E24" s="8">
        <v>70</v>
      </c>
      <c r="F24" s="8">
        <v>10</v>
      </c>
      <c r="G24" s="8">
        <v>80</v>
      </c>
      <c r="H24" s="8">
        <v>98</v>
      </c>
      <c r="I24" s="10">
        <f t="shared" si="0"/>
        <v>24.489795918367349</v>
      </c>
      <c r="J24" s="8">
        <v>3.76</v>
      </c>
      <c r="K24" s="8">
        <v>4.25</v>
      </c>
      <c r="L24" s="10">
        <f t="shared" si="1"/>
        <v>39.811764705882354</v>
      </c>
      <c r="M24" s="8"/>
      <c r="N24" s="8"/>
      <c r="O24" s="8">
        <v>10.75</v>
      </c>
      <c r="P24" s="8">
        <v>27.85</v>
      </c>
      <c r="Q24" s="10">
        <f t="shared" si="2"/>
        <v>5.7899461400359069</v>
      </c>
      <c r="R24" s="10">
        <f t="shared" si="3"/>
        <v>45.601710845918262</v>
      </c>
      <c r="S24" s="8">
        <v>30</v>
      </c>
      <c r="T24" s="8">
        <v>2.86</v>
      </c>
      <c r="U24" s="8">
        <v>32.86</v>
      </c>
      <c r="V24" s="8">
        <v>67.88</v>
      </c>
      <c r="W24" s="10">
        <f t="shared" si="4"/>
        <v>4.840895698291102</v>
      </c>
      <c r="X24" s="10">
        <f t="shared" si="5"/>
        <v>74.932402462576718</v>
      </c>
      <c r="Y24" s="8">
        <f t="shared" si="6"/>
        <v>18</v>
      </c>
      <c r="Z24" s="8">
        <v>62</v>
      </c>
      <c r="AA24" s="14">
        <f t="shared" si="7"/>
        <v>0.29032258064516131</v>
      </c>
    </row>
    <row r="25" spans="1:27" s="7" customFormat="1" ht="24">
      <c r="A25" s="8" t="s">
        <v>254</v>
      </c>
      <c r="B25" s="8" t="s">
        <v>255</v>
      </c>
      <c r="C25" s="13" t="s">
        <v>174</v>
      </c>
      <c r="D25" s="13" t="s">
        <v>175</v>
      </c>
      <c r="E25" s="8">
        <v>70</v>
      </c>
      <c r="F25" s="8">
        <v>10</v>
      </c>
      <c r="G25" s="8">
        <v>80</v>
      </c>
      <c r="H25" s="8">
        <v>98</v>
      </c>
      <c r="I25" s="10">
        <f t="shared" si="0"/>
        <v>24.489795918367349</v>
      </c>
      <c r="J25" s="8">
        <v>3.99</v>
      </c>
      <c r="K25" s="8">
        <v>4.25</v>
      </c>
      <c r="L25" s="10">
        <f t="shared" si="1"/>
        <v>42.247058823529414</v>
      </c>
      <c r="M25" s="8"/>
      <c r="N25" s="8"/>
      <c r="O25" s="8">
        <v>8.25</v>
      </c>
      <c r="P25" s="8">
        <v>27.85</v>
      </c>
      <c r="Q25" s="10">
        <f t="shared" si="2"/>
        <v>4.4434470377019748</v>
      </c>
      <c r="R25" s="10">
        <f t="shared" si="3"/>
        <v>46.690505861231387</v>
      </c>
      <c r="S25" s="8">
        <v>30</v>
      </c>
      <c r="T25" s="8">
        <v>2.83</v>
      </c>
      <c r="U25" s="8">
        <v>32.83</v>
      </c>
      <c r="V25" s="8">
        <v>67.88</v>
      </c>
      <c r="W25" s="10">
        <f t="shared" si="4"/>
        <v>4.8364761343547436</v>
      </c>
      <c r="X25" s="10">
        <f t="shared" si="5"/>
        <v>76.016777913953476</v>
      </c>
      <c r="Y25" s="8">
        <f t="shared" si="6"/>
        <v>15</v>
      </c>
      <c r="Z25" s="8">
        <v>62</v>
      </c>
      <c r="AA25" s="14">
        <f t="shared" si="7"/>
        <v>0.24193548387096775</v>
      </c>
    </row>
    <row r="26" spans="1:27" s="7" customFormat="1" ht="24">
      <c r="A26" s="8" t="s">
        <v>192</v>
      </c>
      <c r="B26" s="8" t="s">
        <v>193</v>
      </c>
      <c r="C26" s="13" t="s">
        <v>174</v>
      </c>
      <c r="D26" s="13" t="s">
        <v>175</v>
      </c>
      <c r="E26" s="8">
        <v>70</v>
      </c>
      <c r="F26" s="8">
        <v>16</v>
      </c>
      <c r="G26" s="8">
        <v>86</v>
      </c>
      <c r="H26" s="8">
        <v>98</v>
      </c>
      <c r="I26" s="10">
        <f t="shared" si="0"/>
        <v>26.326530612244898</v>
      </c>
      <c r="J26" s="8">
        <v>3.7</v>
      </c>
      <c r="K26" s="8">
        <v>4.25</v>
      </c>
      <c r="L26" s="10">
        <f t="shared" si="1"/>
        <v>39.176470588235297</v>
      </c>
      <c r="M26" s="8"/>
      <c r="N26" s="8"/>
      <c r="O26" s="8">
        <v>1.6</v>
      </c>
      <c r="P26" s="8">
        <v>27.85</v>
      </c>
      <c r="Q26" s="10">
        <f t="shared" si="2"/>
        <v>0.86175942549371642</v>
      </c>
      <c r="R26" s="10">
        <f t="shared" si="3"/>
        <v>40.038230013729013</v>
      </c>
      <c r="S26" s="8">
        <v>30</v>
      </c>
      <c r="T26" s="8">
        <v>0.5</v>
      </c>
      <c r="U26" s="8">
        <v>30.5</v>
      </c>
      <c r="V26" s="8">
        <v>67.88</v>
      </c>
      <c r="W26" s="10">
        <f t="shared" si="4"/>
        <v>4.4932233352975839</v>
      </c>
      <c r="X26" s="10">
        <f t="shared" si="5"/>
        <v>70.857983961271501</v>
      </c>
      <c r="Y26" s="8">
        <f t="shared" si="6"/>
        <v>36</v>
      </c>
      <c r="Z26" s="8">
        <v>62</v>
      </c>
      <c r="AA26" s="14">
        <f t="shared" si="7"/>
        <v>0.58064516129032262</v>
      </c>
    </row>
    <row r="27" spans="1:27" s="7" customFormat="1" ht="24">
      <c r="A27" s="8" t="s">
        <v>256</v>
      </c>
      <c r="B27" s="8" t="s">
        <v>257</v>
      </c>
      <c r="C27" s="13" t="s">
        <v>174</v>
      </c>
      <c r="D27" s="13" t="s">
        <v>175</v>
      </c>
      <c r="E27" s="8">
        <v>70</v>
      </c>
      <c r="F27" s="8">
        <v>9.32</v>
      </c>
      <c r="G27" s="8">
        <v>79.319999999999993</v>
      </c>
      <c r="H27" s="8">
        <v>98</v>
      </c>
      <c r="I27" s="10">
        <f t="shared" si="0"/>
        <v>24.281632653061223</v>
      </c>
      <c r="J27" s="8">
        <v>3.73</v>
      </c>
      <c r="K27" s="8">
        <v>4.25</v>
      </c>
      <c r="L27" s="10">
        <f t="shared" si="1"/>
        <v>39.494117647058822</v>
      </c>
      <c r="M27" s="8"/>
      <c r="N27" s="8"/>
      <c r="O27" s="8">
        <v>2.5</v>
      </c>
      <c r="P27" s="8">
        <v>27.85</v>
      </c>
      <c r="Q27" s="10">
        <f t="shared" si="2"/>
        <v>1.3464991023339317</v>
      </c>
      <c r="R27" s="10">
        <f t="shared" si="3"/>
        <v>40.840616749392751</v>
      </c>
      <c r="S27" s="8">
        <v>30</v>
      </c>
      <c r="T27" s="8">
        <v>0.5</v>
      </c>
      <c r="U27" s="8">
        <v>30.5</v>
      </c>
      <c r="V27" s="8">
        <v>67.88</v>
      </c>
      <c r="W27" s="10">
        <f t="shared" si="4"/>
        <v>4.4932233352975839</v>
      </c>
      <c r="X27" s="10">
        <f t="shared" si="5"/>
        <v>69.61547273775156</v>
      </c>
      <c r="Y27" s="8">
        <f t="shared" si="6"/>
        <v>42</v>
      </c>
      <c r="Z27" s="8">
        <v>62</v>
      </c>
      <c r="AA27" s="14">
        <f t="shared" si="7"/>
        <v>0.67741935483870963</v>
      </c>
    </row>
    <row r="28" spans="1:27" s="7" customFormat="1" ht="24">
      <c r="A28" s="8" t="s">
        <v>194</v>
      </c>
      <c r="B28" s="8" t="s">
        <v>195</v>
      </c>
      <c r="C28" s="13" t="s">
        <v>174</v>
      </c>
      <c r="D28" s="13" t="s">
        <v>175</v>
      </c>
      <c r="E28" s="8">
        <v>70</v>
      </c>
      <c r="F28" s="8">
        <v>14</v>
      </c>
      <c r="G28" s="8">
        <v>84</v>
      </c>
      <c r="H28" s="8">
        <v>98</v>
      </c>
      <c r="I28" s="10">
        <f t="shared" si="0"/>
        <v>25.714285714285712</v>
      </c>
      <c r="J28" s="8">
        <v>3.84</v>
      </c>
      <c r="K28" s="8">
        <v>4.25</v>
      </c>
      <c r="L28" s="10">
        <f t="shared" si="1"/>
        <v>40.658823529411762</v>
      </c>
      <c r="M28" s="8"/>
      <c r="N28" s="8"/>
      <c r="O28" s="8">
        <v>18.3</v>
      </c>
      <c r="P28" s="8">
        <v>27.85</v>
      </c>
      <c r="Q28" s="10">
        <f t="shared" si="2"/>
        <v>9.8563734290843801</v>
      </c>
      <c r="R28" s="10">
        <f t="shared" si="3"/>
        <v>50.515196958496141</v>
      </c>
      <c r="S28" s="8">
        <v>30</v>
      </c>
      <c r="T28" s="8">
        <v>6</v>
      </c>
      <c r="U28" s="8">
        <v>36</v>
      </c>
      <c r="V28" s="8">
        <v>67.88</v>
      </c>
      <c r="W28" s="10">
        <f t="shared" si="4"/>
        <v>5.3034767236299354</v>
      </c>
      <c r="X28" s="10">
        <f t="shared" si="5"/>
        <v>81.532959396411798</v>
      </c>
      <c r="Y28" s="8">
        <f t="shared" si="6"/>
        <v>9</v>
      </c>
      <c r="Z28" s="8">
        <v>62</v>
      </c>
      <c r="AA28" s="14">
        <f t="shared" si="7"/>
        <v>0.14516129032258066</v>
      </c>
    </row>
    <row r="29" spans="1:27" s="7" customFormat="1" ht="24">
      <c r="A29" s="8" t="s">
        <v>258</v>
      </c>
      <c r="B29" s="9" t="s">
        <v>259</v>
      </c>
      <c r="C29" s="13" t="s">
        <v>174</v>
      </c>
      <c r="D29" s="13" t="s">
        <v>175</v>
      </c>
      <c r="E29" s="8">
        <v>70</v>
      </c>
      <c r="F29" s="8">
        <v>16</v>
      </c>
      <c r="G29" s="8">
        <v>86</v>
      </c>
      <c r="H29" s="8">
        <v>98</v>
      </c>
      <c r="I29" s="10">
        <f t="shared" si="0"/>
        <v>26.326530612244898</v>
      </c>
      <c r="J29" s="8">
        <v>3.57</v>
      </c>
      <c r="K29" s="8">
        <v>4.25</v>
      </c>
      <c r="L29" s="10">
        <f t="shared" si="1"/>
        <v>37.799999999999997</v>
      </c>
      <c r="M29" s="8"/>
      <c r="N29" s="8"/>
      <c r="O29" s="8">
        <v>0.8</v>
      </c>
      <c r="P29" s="8">
        <v>27.85</v>
      </c>
      <c r="Q29" s="10">
        <f t="shared" si="2"/>
        <v>0.43087971274685821</v>
      </c>
      <c r="R29" s="10">
        <f t="shared" si="3"/>
        <v>38.230879712746855</v>
      </c>
      <c r="S29" s="8">
        <v>30</v>
      </c>
      <c r="T29" s="8">
        <v>0.5</v>
      </c>
      <c r="U29" s="8">
        <v>30.5</v>
      </c>
      <c r="V29" s="8">
        <v>67.88</v>
      </c>
      <c r="W29" s="10">
        <f t="shared" si="4"/>
        <v>4.4932233352975839</v>
      </c>
      <c r="X29" s="10">
        <f t="shared" si="5"/>
        <v>69.050633660289336</v>
      </c>
      <c r="Y29" s="8">
        <f t="shared" si="6"/>
        <v>46</v>
      </c>
      <c r="Z29" s="8">
        <v>62</v>
      </c>
      <c r="AA29" s="14">
        <f t="shared" si="7"/>
        <v>0.74193548387096775</v>
      </c>
    </row>
    <row r="30" spans="1:27" s="7" customFormat="1" ht="24">
      <c r="A30" s="8" t="s">
        <v>196</v>
      </c>
      <c r="B30" s="8" t="s">
        <v>197</v>
      </c>
      <c r="C30" s="13" t="s">
        <v>174</v>
      </c>
      <c r="D30" s="13" t="s">
        <v>175</v>
      </c>
      <c r="E30" s="8">
        <v>70</v>
      </c>
      <c r="F30" s="8">
        <v>19</v>
      </c>
      <c r="G30" s="8">
        <v>89</v>
      </c>
      <c r="H30" s="8">
        <v>98</v>
      </c>
      <c r="I30" s="10">
        <f t="shared" si="0"/>
        <v>27.244897959183675</v>
      </c>
      <c r="J30" s="8">
        <v>3.92</v>
      </c>
      <c r="K30" s="8">
        <v>4.25</v>
      </c>
      <c r="L30" s="10">
        <f t="shared" si="1"/>
        <v>41.505882352941178</v>
      </c>
      <c r="M30" s="8"/>
      <c r="N30" s="8"/>
      <c r="O30" s="8">
        <v>5.8</v>
      </c>
      <c r="P30" s="8">
        <v>27.85</v>
      </c>
      <c r="Q30" s="10">
        <f t="shared" si="2"/>
        <v>3.1238779174147213</v>
      </c>
      <c r="R30" s="10">
        <f t="shared" si="3"/>
        <v>44.629760270355902</v>
      </c>
      <c r="S30" s="8">
        <v>30</v>
      </c>
      <c r="T30" s="8">
        <v>0</v>
      </c>
      <c r="U30" s="8">
        <v>30</v>
      </c>
      <c r="V30" s="8">
        <v>67.88</v>
      </c>
      <c r="W30" s="10">
        <f t="shared" si="4"/>
        <v>4.4195639363582799</v>
      </c>
      <c r="X30" s="10">
        <f t="shared" si="5"/>
        <v>76.29422216589785</v>
      </c>
      <c r="Y30" s="8">
        <f t="shared" si="6"/>
        <v>13</v>
      </c>
      <c r="Z30" s="8">
        <v>62</v>
      </c>
      <c r="AA30" s="14">
        <f t="shared" si="7"/>
        <v>0.20967741935483872</v>
      </c>
    </row>
    <row r="31" spans="1:27" s="7" customFormat="1" ht="24">
      <c r="A31" s="8" t="s">
        <v>260</v>
      </c>
      <c r="B31" s="16" t="s">
        <v>261</v>
      </c>
      <c r="C31" s="13" t="s">
        <v>174</v>
      </c>
      <c r="D31" s="13" t="s">
        <v>175</v>
      </c>
      <c r="E31" s="17">
        <v>70</v>
      </c>
      <c r="F31" s="17">
        <v>25</v>
      </c>
      <c r="G31" s="17">
        <v>95</v>
      </c>
      <c r="H31" s="17">
        <v>98</v>
      </c>
      <c r="I31" s="10">
        <f t="shared" si="0"/>
        <v>29.081632653061224</v>
      </c>
      <c r="J31" s="17">
        <v>3.9</v>
      </c>
      <c r="K31" s="17">
        <v>4.25</v>
      </c>
      <c r="L31" s="18">
        <f t="shared" si="1"/>
        <v>41.294117647058819</v>
      </c>
      <c r="M31" s="17"/>
      <c r="N31" s="17"/>
      <c r="O31" s="17">
        <v>17.100000000000001</v>
      </c>
      <c r="P31" s="17">
        <v>27.85</v>
      </c>
      <c r="Q31" s="18">
        <f t="shared" si="2"/>
        <v>9.2100538599640931</v>
      </c>
      <c r="R31" s="18">
        <f t="shared" si="3"/>
        <v>50.50417150702291</v>
      </c>
      <c r="S31" s="17">
        <v>30</v>
      </c>
      <c r="T31" s="17">
        <v>0</v>
      </c>
      <c r="U31" s="17">
        <v>30</v>
      </c>
      <c r="V31" s="17">
        <v>67.88</v>
      </c>
      <c r="W31" s="18">
        <f t="shared" si="4"/>
        <v>4.4195639363582799</v>
      </c>
      <c r="X31" s="18">
        <f t="shared" si="5"/>
        <v>84.005368096442425</v>
      </c>
      <c r="Y31" s="8">
        <f t="shared" si="6"/>
        <v>6</v>
      </c>
      <c r="Z31" s="8">
        <v>62</v>
      </c>
      <c r="AA31" s="14">
        <f t="shared" si="7"/>
        <v>9.6774193548387094E-2</v>
      </c>
    </row>
    <row r="32" spans="1:27" s="7" customFormat="1" ht="24">
      <c r="A32" s="8" t="s">
        <v>198</v>
      </c>
      <c r="B32" s="8" t="s">
        <v>199</v>
      </c>
      <c r="C32" s="13" t="s">
        <v>174</v>
      </c>
      <c r="D32" s="13" t="s">
        <v>175</v>
      </c>
      <c r="E32" s="8">
        <v>70</v>
      </c>
      <c r="F32" s="8">
        <v>17</v>
      </c>
      <c r="G32" s="8">
        <v>87</v>
      </c>
      <c r="H32" s="8">
        <v>98</v>
      </c>
      <c r="I32" s="10">
        <f t="shared" si="0"/>
        <v>26.632653061224488</v>
      </c>
      <c r="J32" s="8">
        <v>3.73</v>
      </c>
      <c r="K32" s="8">
        <v>4.25</v>
      </c>
      <c r="L32" s="10">
        <f t="shared" si="1"/>
        <v>39.494117647058822</v>
      </c>
      <c r="M32" s="8"/>
      <c r="N32" s="8"/>
      <c r="O32" s="8">
        <v>0.4</v>
      </c>
      <c r="P32" s="8">
        <v>27.85</v>
      </c>
      <c r="Q32" s="10">
        <f t="shared" si="2"/>
        <v>0.21543985637342911</v>
      </c>
      <c r="R32" s="10">
        <f t="shared" si="3"/>
        <v>39.709557503432251</v>
      </c>
      <c r="S32" s="8">
        <v>30</v>
      </c>
      <c r="T32" s="8">
        <v>0</v>
      </c>
      <c r="U32" s="8">
        <v>30</v>
      </c>
      <c r="V32" s="8">
        <v>67.88</v>
      </c>
      <c r="W32" s="10">
        <f t="shared" si="4"/>
        <v>4.4195639363582799</v>
      </c>
      <c r="X32" s="10">
        <f t="shared" si="5"/>
        <v>70.761774501015026</v>
      </c>
      <c r="Y32" s="8">
        <f t="shared" si="6"/>
        <v>38</v>
      </c>
      <c r="Z32" s="8">
        <v>62</v>
      </c>
      <c r="AA32" s="14">
        <f t="shared" si="7"/>
        <v>0.61290322580645162</v>
      </c>
    </row>
    <row r="33" spans="1:27" s="7" customFormat="1" ht="24">
      <c r="A33" s="8" t="s">
        <v>262</v>
      </c>
      <c r="B33" s="8" t="s">
        <v>263</v>
      </c>
      <c r="C33" s="13" t="s">
        <v>174</v>
      </c>
      <c r="D33" s="13" t="s">
        <v>175</v>
      </c>
      <c r="E33" s="8">
        <v>70</v>
      </c>
      <c r="F33" s="8">
        <v>17</v>
      </c>
      <c r="G33" s="8">
        <v>87</v>
      </c>
      <c r="H33" s="8">
        <v>98</v>
      </c>
      <c r="I33" s="10">
        <f t="shared" si="0"/>
        <v>26.632653061224488</v>
      </c>
      <c r="J33" s="8">
        <v>3.79</v>
      </c>
      <c r="K33" s="8">
        <v>4.25</v>
      </c>
      <c r="L33" s="10">
        <f t="shared" si="1"/>
        <v>40.129411764705878</v>
      </c>
      <c r="M33" s="8"/>
      <c r="N33" s="8"/>
      <c r="O33" s="8">
        <v>4.0999999999999996</v>
      </c>
      <c r="P33" s="8">
        <v>27.85</v>
      </c>
      <c r="Q33" s="10">
        <f t="shared" si="2"/>
        <v>2.2082585278276476</v>
      </c>
      <c r="R33" s="10">
        <f t="shared" si="3"/>
        <v>42.337670292533524</v>
      </c>
      <c r="S33" s="8">
        <v>30</v>
      </c>
      <c r="T33" s="8">
        <v>0</v>
      </c>
      <c r="U33" s="8">
        <v>30</v>
      </c>
      <c r="V33" s="8">
        <v>67.88</v>
      </c>
      <c r="W33" s="10">
        <f t="shared" si="4"/>
        <v>4.4195639363582799</v>
      </c>
      <c r="X33" s="10">
        <f t="shared" si="5"/>
        <v>73.389887290116292</v>
      </c>
      <c r="Y33" s="8">
        <f t="shared" si="6"/>
        <v>26</v>
      </c>
      <c r="Z33" s="8">
        <v>62</v>
      </c>
      <c r="AA33" s="14">
        <f t="shared" si="7"/>
        <v>0.41935483870967744</v>
      </c>
    </row>
    <row r="34" spans="1:27" s="7" customFormat="1" ht="24">
      <c r="A34" s="8" t="s">
        <v>200</v>
      </c>
      <c r="B34" s="8" t="s">
        <v>201</v>
      </c>
      <c r="C34" s="13" t="s">
        <v>174</v>
      </c>
      <c r="D34" s="13" t="s">
        <v>175</v>
      </c>
      <c r="E34" s="8">
        <v>70</v>
      </c>
      <c r="F34" s="8">
        <v>10</v>
      </c>
      <c r="G34" s="8">
        <v>80</v>
      </c>
      <c r="H34" s="8">
        <v>98</v>
      </c>
      <c r="I34" s="10">
        <f t="shared" si="0"/>
        <v>24.489795918367349</v>
      </c>
      <c r="J34" s="8">
        <v>3.92</v>
      </c>
      <c r="K34" s="8">
        <v>4.25</v>
      </c>
      <c r="L34" s="10">
        <f t="shared" si="1"/>
        <v>41.505882352941178</v>
      </c>
      <c r="M34" s="8"/>
      <c r="N34" s="8"/>
      <c r="O34" s="8">
        <v>0.8</v>
      </c>
      <c r="P34" s="8">
        <v>27.85</v>
      </c>
      <c r="Q34" s="10">
        <f t="shared" si="2"/>
        <v>0.43087971274685821</v>
      </c>
      <c r="R34" s="10">
        <f t="shared" si="3"/>
        <v>41.936762065688036</v>
      </c>
      <c r="S34" s="8">
        <v>30</v>
      </c>
      <c r="T34" s="8">
        <v>0</v>
      </c>
      <c r="U34" s="8">
        <v>30</v>
      </c>
      <c r="V34" s="8">
        <v>67.88</v>
      </c>
      <c r="W34" s="10">
        <f t="shared" si="4"/>
        <v>4.4195639363582799</v>
      </c>
      <c r="X34" s="10">
        <f t="shared" si="5"/>
        <v>70.84612192041368</v>
      </c>
      <c r="Y34" s="8">
        <f t="shared" si="6"/>
        <v>37</v>
      </c>
      <c r="Z34" s="8">
        <v>62</v>
      </c>
      <c r="AA34" s="14">
        <f t="shared" si="7"/>
        <v>0.59677419354838712</v>
      </c>
    </row>
    <row r="35" spans="1:27" s="7" customFormat="1" ht="24">
      <c r="A35" s="8" t="s">
        <v>264</v>
      </c>
      <c r="B35" s="8" t="s">
        <v>265</v>
      </c>
      <c r="C35" s="13" t="s">
        <v>174</v>
      </c>
      <c r="D35" s="13" t="s">
        <v>175</v>
      </c>
      <c r="E35" s="8">
        <v>70</v>
      </c>
      <c r="F35" s="8">
        <v>12</v>
      </c>
      <c r="G35" s="8">
        <v>82</v>
      </c>
      <c r="H35" s="8">
        <v>98</v>
      </c>
      <c r="I35" s="10">
        <f t="shared" si="0"/>
        <v>25.102040816326532</v>
      </c>
      <c r="J35" s="8">
        <v>3.95</v>
      </c>
      <c r="K35" s="8">
        <v>4.25</v>
      </c>
      <c r="L35" s="10">
        <f t="shared" si="1"/>
        <v>41.82352941176471</v>
      </c>
      <c r="M35" s="8"/>
      <c r="N35" s="8"/>
      <c r="O35" s="8">
        <v>27.85</v>
      </c>
      <c r="P35" s="8">
        <v>27.85</v>
      </c>
      <c r="Q35" s="10">
        <f t="shared" si="2"/>
        <v>15</v>
      </c>
      <c r="R35" s="10">
        <f t="shared" si="3"/>
        <v>56.82352941176471</v>
      </c>
      <c r="S35" s="8">
        <v>30</v>
      </c>
      <c r="T35" s="8">
        <v>0</v>
      </c>
      <c r="U35" s="8">
        <v>30</v>
      </c>
      <c r="V35" s="8">
        <v>67.88</v>
      </c>
      <c r="W35" s="10">
        <f t="shared" si="4"/>
        <v>4.4195639363582799</v>
      </c>
      <c r="X35" s="10">
        <f t="shared" si="5"/>
        <v>86.345134164449519</v>
      </c>
      <c r="Y35" s="8">
        <f t="shared" si="6"/>
        <v>5</v>
      </c>
      <c r="Z35" s="8">
        <v>62</v>
      </c>
      <c r="AA35" s="14">
        <f t="shared" si="7"/>
        <v>8.0645161290322578E-2</v>
      </c>
    </row>
    <row r="36" spans="1:27" s="7" customFormat="1" ht="24">
      <c r="A36" s="8" t="s">
        <v>202</v>
      </c>
      <c r="B36" s="8" t="s">
        <v>203</v>
      </c>
      <c r="C36" s="13" t="s">
        <v>174</v>
      </c>
      <c r="D36" s="13" t="s">
        <v>175</v>
      </c>
      <c r="E36" s="8">
        <v>70</v>
      </c>
      <c r="F36" s="8">
        <v>28</v>
      </c>
      <c r="G36" s="8">
        <v>98</v>
      </c>
      <c r="H36" s="8">
        <v>98</v>
      </c>
      <c r="I36" s="10">
        <f t="shared" si="0"/>
        <v>30</v>
      </c>
      <c r="J36" s="8">
        <v>4.25</v>
      </c>
      <c r="K36" s="8">
        <v>4.25</v>
      </c>
      <c r="L36" s="10">
        <f t="shared" si="1"/>
        <v>45</v>
      </c>
      <c r="M36" s="8"/>
      <c r="N36" s="8"/>
      <c r="O36" s="8">
        <v>8</v>
      </c>
      <c r="P36" s="8">
        <v>27.85</v>
      </c>
      <c r="Q36" s="10">
        <f t="shared" si="2"/>
        <v>4.3087971274685817</v>
      </c>
      <c r="R36" s="10">
        <f t="shared" si="3"/>
        <v>49.30879712746858</v>
      </c>
      <c r="S36" s="8">
        <v>30</v>
      </c>
      <c r="T36" s="8">
        <v>0.33</v>
      </c>
      <c r="U36" s="8">
        <v>30.33</v>
      </c>
      <c r="V36" s="8">
        <v>67.88</v>
      </c>
      <c r="W36" s="10">
        <f t="shared" si="4"/>
        <v>4.4681791396582202</v>
      </c>
      <c r="X36" s="10">
        <f t="shared" si="5"/>
        <v>83.776976267126798</v>
      </c>
      <c r="Y36" s="8">
        <f t="shared" si="6"/>
        <v>7</v>
      </c>
      <c r="Z36" s="8">
        <v>62</v>
      </c>
      <c r="AA36" s="14">
        <f t="shared" si="7"/>
        <v>0.11290322580645161</v>
      </c>
    </row>
    <row r="37" spans="1:27" s="7" customFormat="1" ht="24">
      <c r="A37" s="8" t="s">
        <v>266</v>
      </c>
      <c r="B37" s="8" t="s">
        <v>267</v>
      </c>
      <c r="C37" s="13" t="s">
        <v>174</v>
      </c>
      <c r="D37" s="13" t="s">
        <v>175</v>
      </c>
      <c r="E37" s="8">
        <v>70</v>
      </c>
      <c r="F37" s="8">
        <v>10</v>
      </c>
      <c r="G37" s="8">
        <v>80</v>
      </c>
      <c r="H37" s="8">
        <v>98</v>
      </c>
      <c r="I37" s="10">
        <f t="shared" si="0"/>
        <v>24.489795918367349</v>
      </c>
      <c r="J37" s="8">
        <v>3.88</v>
      </c>
      <c r="K37" s="8">
        <v>4.25</v>
      </c>
      <c r="L37" s="10">
        <f t="shared" si="1"/>
        <v>41.082352941176474</v>
      </c>
      <c r="M37" s="8"/>
      <c r="N37" s="8"/>
      <c r="O37" s="8">
        <v>19.899999999999999</v>
      </c>
      <c r="P37" s="8">
        <v>27.85</v>
      </c>
      <c r="Q37" s="10">
        <f t="shared" si="2"/>
        <v>10.718132854578096</v>
      </c>
      <c r="R37" s="10">
        <f t="shared" si="3"/>
        <v>51.800485795754568</v>
      </c>
      <c r="S37" s="8">
        <v>30</v>
      </c>
      <c r="T37" s="8">
        <v>0.48</v>
      </c>
      <c r="U37" s="8">
        <v>30.48</v>
      </c>
      <c r="V37" s="8">
        <v>67.88</v>
      </c>
      <c r="W37" s="10">
        <f t="shared" si="4"/>
        <v>4.4902769593400125</v>
      </c>
      <c r="X37" s="10">
        <f t="shared" si="5"/>
        <v>80.780558673461925</v>
      </c>
      <c r="Y37" s="8">
        <f t="shared" si="6"/>
        <v>10</v>
      </c>
      <c r="Z37" s="8">
        <v>62</v>
      </c>
      <c r="AA37" s="14">
        <f t="shared" si="7"/>
        <v>0.16129032258064516</v>
      </c>
    </row>
    <row r="38" spans="1:27" s="7" customFormat="1" ht="24">
      <c r="A38" s="8" t="s">
        <v>204</v>
      </c>
      <c r="B38" s="8" t="s">
        <v>205</v>
      </c>
      <c r="C38" s="13" t="s">
        <v>174</v>
      </c>
      <c r="D38" s="13" t="s">
        <v>175</v>
      </c>
      <c r="E38" s="8">
        <v>70</v>
      </c>
      <c r="F38" s="8">
        <v>10</v>
      </c>
      <c r="G38" s="8">
        <v>80</v>
      </c>
      <c r="H38" s="8">
        <v>98</v>
      </c>
      <c r="I38" s="10">
        <f t="shared" si="0"/>
        <v>24.489795918367349</v>
      </c>
      <c r="J38" s="8">
        <v>3.82</v>
      </c>
      <c r="K38" s="8">
        <v>4.25</v>
      </c>
      <c r="L38" s="10">
        <f t="shared" ref="L38:L69" si="8">(J38/K38)*45</f>
        <v>40.44705882352941</v>
      </c>
      <c r="M38" s="8"/>
      <c r="N38" s="8"/>
      <c r="O38" s="8">
        <v>8.4</v>
      </c>
      <c r="P38" s="8">
        <v>27.85</v>
      </c>
      <c r="Q38" s="10">
        <f t="shared" ref="Q38:Q69" si="9">(O38/P38)*15</f>
        <v>4.5242369838420107</v>
      </c>
      <c r="R38" s="10">
        <f t="shared" ref="R38:R69" si="10">SUM(L38+Q38)</f>
        <v>44.971295807371419</v>
      </c>
      <c r="S38" s="8">
        <v>30</v>
      </c>
      <c r="T38" s="8">
        <v>1</v>
      </c>
      <c r="U38" s="8">
        <v>31</v>
      </c>
      <c r="V38" s="8">
        <v>67.88</v>
      </c>
      <c r="W38" s="10">
        <f t="shared" ref="W38:W69" si="11">(U38/V38)*10</f>
        <v>4.5668827342368887</v>
      </c>
      <c r="X38" s="10">
        <f t="shared" ref="X38:X69" si="12">SUM(I38+R38+W38)</f>
        <v>74.027974459975653</v>
      </c>
      <c r="Y38" s="8">
        <f t="shared" ref="Y38:Y69" si="13">RANK(X38,X$6:X$70,0)</f>
        <v>19</v>
      </c>
      <c r="Z38" s="8">
        <v>62</v>
      </c>
      <c r="AA38" s="14">
        <f t="shared" ref="AA38:AA69" si="14">Y38/Z38*100%</f>
        <v>0.30645161290322581</v>
      </c>
    </row>
    <row r="39" spans="1:27" s="7" customFormat="1" ht="24">
      <c r="A39" s="8" t="s">
        <v>268</v>
      </c>
      <c r="B39" s="8" t="s">
        <v>269</v>
      </c>
      <c r="C39" s="13" t="s">
        <v>174</v>
      </c>
      <c r="D39" s="13" t="s">
        <v>175</v>
      </c>
      <c r="E39" s="8">
        <v>70</v>
      </c>
      <c r="F39" s="8">
        <v>6.53</v>
      </c>
      <c r="G39" s="8">
        <v>76.53</v>
      </c>
      <c r="H39" s="8">
        <v>98</v>
      </c>
      <c r="I39" s="10">
        <f t="shared" si="0"/>
        <v>23.427551020408163</v>
      </c>
      <c r="J39" s="8">
        <v>3.57</v>
      </c>
      <c r="K39" s="8">
        <v>4.25</v>
      </c>
      <c r="L39" s="10">
        <f t="shared" si="8"/>
        <v>37.799999999999997</v>
      </c>
      <c r="M39" s="8"/>
      <c r="N39" s="8"/>
      <c r="O39" s="8">
        <v>0.6</v>
      </c>
      <c r="P39" s="8">
        <v>27.85</v>
      </c>
      <c r="Q39" s="10">
        <f t="shared" si="9"/>
        <v>0.3231597845601436</v>
      </c>
      <c r="R39" s="10">
        <f t="shared" si="10"/>
        <v>38.123159784560144</v>
      </c>
      <c r="S39" s="8">
        <v>30</v>
      </c>
      <c r="T39" s="8">
        <v>0.5</v>
      </c>
      <c r="U39" s="8">
        <v>30.5</v>
      </c>
      <c r="V39" s="8">
        <v>67.88</v>
      </c>
      <c r="W39" s="10">
        <f t="shared" si="11"/>
        <v>4.4932233352975839</v>
      </c>
      <c r="X39" s="10">
        <f t="shared" si="12"/>
        <v>66.04393414026589</v>
      </c>
      <c r="Y39" s="8">
        <f t="shared" si="13"/>
        <v>60</v>
      </c>
      <c r="Z39" s="8">
        <v>62</v>
      </c>
      <c r="AA39" s="14">
        <f t="shared" si="14"/>
        <v>0.967741935483871</v>
      </c>
    </row>
    <row r="40" spans="1:27" s="7" customFormat="1" ht="24">
      <c r="A40" s="8" t="s">
        <v>206</v>
      </c>
      <c r="B40" s="8" t="s">
        <v>207</v>
      </c>
      <c r="C40" s="13" t="s">
        <v>174</v>
      </c>
      <c r="D40" s="13" t="s">
        <v>175</v>
      </c>
      <c r="E40" s="8">
        <v>70</v>
      </c>
      <c r="F40" s="8">
        <v>8.8000000000000007</v>
      </c>
      <c r="G40" s="8">
        <v>78.8</v>
      </c>
      <c r="H40" s="8">
        <v>98</v>
      </c>
      <c r="I40" s="10">
        <f t="shared" si="0"/>
        <v>24.122448979591837</v>
      </c>
      <c r="J40" s="8">
        <v>3.57</v>
      </c>
      <c r="K40" s="8">
        <v>4.25</v>
      </c>
      <c r="L40" s="10">
        <f t="shared" si="8"/>
        <v>37.799999999999997</v>
      </c>
      <c r="M40" s="8"/>
      <c r="N40" s="8"/>
      <c r="O40" s="8">
        <v>0</v>
      </c>
      <c r="P40" s="8">
        <v>27.85</v>
      </c>
      <c r="Q40" s="10">
        <f t="shared" si="9"/>
        <v>0</v>
      </c>
      <c r="R40" s="10">
        <f t="shared" si="10"/>
        <v>37.799999999999997</v>
      </c>
      <c r="S40" s="8">
        <v>30</v>
      </c>
      <c r="T40" s="8">
        <v>2</v>
      </c>
      <c r="U40" s="8">
        <v>32</v>
      </c>
      <c r="V40" s="8">
        <v>67.88</v>
      </c>
      <c r="W40" s="10">
        <f t="shared" si="11"/>
        <v>4.7142015321154984</v>
      </c>
      <c r="X40" s="10">
        <f t="shared" si="12"/>
        <v>66.63665051170733</v>
      </c>
      <c r="Y40" s="8">
        <f t="shared" si="13"/>
        <v>58</v>
      </c>
      <c r="Z40" s="8">
        <v>62</v>
      </c>
      <c r="AA40" s="14">
        <f t="shared" si="14"/>
        <v>0.93548387096774188</v>
      </c>
    </row>
    <row r="41" spans="1:27" s="7" customFormat="1" ht="24">
      <c r="A41" s="8" t="s">
        <v>270</v>
      </c>
      <c r="B41" s="8" t="s">
        <v>271</v>
      </c>
      <c r="C41" s="13" t="s">
        <v>174</v>
      </c>
      <c r="D41" s="13" t="s">
        <v>175</v>
      </c>
      <c r="E41" s="8">
        <v>70</v>
      </c>
      <c r="F41" s="8">
        <v>11</v>
      </c>
      <c r="G41" s="8">
        <v>81</v>
      </c>
      <c r="H41" s="8">
        <v>98</v>
      </c>
      <c r="I41" s="10">
        <f t="shared" si="0"/>
        <v>24.795918367346939</v>
      </c>
      <c r="J41" s="8">
        <v>3.6</v>
      </c>
      <c r="K41" s="8">
        <v>4.25</v>
      </c>
      <c r="L41" s="10">
        <f t="shared" si="8"/>
        <v>38.117647058823529</v>
      </c>
      <c r="M41" s="8"/>
      <c r="N41" s="8"/>
      <c r="O41" s="8">
        <v>0.2</v>
      </c>
      <c r="P41" s="8">
        <v>27.85</v>
      </c>
      <c r="Q41" s="10">
        <f t="shared" si="9"/>
        <v>0.10771992818671455</v>
      </c>
      <c r="R41" s="10">
        <f t="shared" si="10"/>
        <v>38.225366987010247</v>
      </c>
      <c r="S41" s="8">
        <v>30</v>
      </c>
      <c r="T41" s="8">
        <v>0.5</v>
      </c>
      <c r="U41" s="8">
        <v>30.5</v>
      </c>
      <c r="V41" s="8">
        <v>67.88</v>
      </c>
      <c r="W41" s="10">
        <f t="shared" si="11"/>
        <v>4.4932233352975839</v>
      </c>
      <c r="X41" s="10">
        <f t="shared" si="12"/>
        <v>67.514508689654775</v>
      </c>
      <c r="Y41" s="8">
        <f t="shared" si="13"/>
        <v>52</v>
      </c>
      <c r="Z41" s="8">
        <v>62</v>
      </c>
      <c r="AA41" s="14">
        <f t="shared" si="14"/>
        <v>0.83870967741935487</v>
      </c>
    </row>
    <row r="42" spans="1:27" s="7" customFormat="1" ht="24">
      <c r="A42" s="8" t="s">
        <v>208</v>
      </c>
      <c r="B42" s="8" t="s">
        <v>209</v>
      </c>
      <c r="C42" s="13" t="s">
        <v>174</v>
      </c>
      <c r="D42" s="13" t="s">
        <v>175</v>
      </c>
      <c r="E42" s="8">
        <v>70</v>
      </c>
      <c r="F42" s="8">
        <v>12.8</v>
      </c>
      <c r="G42" s="8">
        <v>82.8</v>
      </c>
      <c r="H42" s="8">
        <v>98</v>
      </c>
      <c r="I42" s="10">
        <f t="shared" si="0"/>
        <v>25.346938775510203</v>
      </c>
      <c r="J42" s="8">
        <v>4.07</v>
      </c>
      <c r="K42" s="8">
        <v>4.25</v>
      </c>
      <c r="L42" s="10">
        <f t="shared" si="8"/>
        <v>43.09411764705883</v>
      </c>
      <c r="M42" s="8"/>
      <c r="N42" s="8"/>
      <c r="O42" s="8">
        <v>25.48</v>
      </c>
      <c r="P42" s="8">
        <v>27.85</v>
      </c>
      <c r="Q42" s="10">
        <f t="shared" si="9"/>
        <v>13.723518850987432</v>
      </c>
      <c r="R42" s="10">
        <f t="shared" si="10"/>
        <v>56.817636498046262</v>
      </c>
      <c r="S42" s="8">
        <v>30</v>
      </c>
      <c r="T42" s="8">
        <v>29.2</v>
      </c>
      <c r="U42" s="8">
        <v>59.2</v>
      </c>
      <c r="V42" s="8">
        <v>67.88</v>
      </c>
      <c r="W42" s="10">
        <f t="shared" si="11"/>
        <v>8.7212728344136732</v>
      </c>
      <c r="X42" s="10">
        <f t="shared" si="12"/>
        <v>90.885848107970133</v>
      </c>
      <c r="Y42" s="8">
        <f t="shared" si="13"/>
        <v>2</v>
      </c>
      <c r="Z42" s="8">
        <v>62</v>
      </c>
      <c r="AA42" s="14">
        <f t="shared" si="14"/>
        <v>3.2258064516129031E-2</v>
      </c>
    </row>
    <row r="43" spans="1:27" s="7" customFormat="1" ht="24">
      <c r="A43" s="8" t="s">
        <v>272</v>
      </c>
      <c r="B43" s="9" t="s">
        <v>273</v>
      </c>
      <c r="C43" s="13" t="s">
        <v>174</v>
      </c>
      <c r="D43" s="13" t="s">
        <v>175</v>
      </c>
      <c r="E43" s="8">
        <v>70</v>
      </c>
      <c r="F43" s="8">
        <v>8.8000000000000007</v>
      </c>
      <c r="G43" s="8">
        <v>78.8</v>
      </c>
      <c r="H43" s="8">
        <v>98</v>
      </c>
      <c r="I43" s="10">
        <f t="shared" si="0"/>
        <v>24.122448979591837</v>
      </c>
      <c r="J43" s="8">
        <v>3.74</v>
      </c>
      <c r="K43" s="8">
        <v>4.25</v>
      </c>
      <c r="L43" s="10">
        <f t="shared" si="8"/>
        <v>39.6</v>
      </c>
      <c r="M43" s="8"/>
      <c r="N43" s="8"/>
      <c r="O43" s="8">
        <v>1</v>
      </c>
      <c r="P43" s="8">
        <v>27.85</v>
      </c>
      <c r="Q43" s="10">
        <f t="shared" si="9"/>
        <v>0.53859964093357271</v>
      </c>
      <c r="R43" s="10">
        <f t="shared" si="10"/>
        <v>40.138599640933577</v>
      </c>
      <c r="S43" s="8">
        <v>30</v>
      </c>
      <c r="T43" s="8">
        <v>0.5</v>
      </c>
      <c r="U43" s="8">
        <v>30.5</v>
      </c>
      <c r="V43" s="8">
        <v>67.88</v>
      </c>
      <c r="W43" s="10">
        <f t="shared" si="11"/>
        <v>4.4932233352975839</v>
      </c>
      <c r="X43" s="10">
        <f t="shared" si="12"/>
        <v>68.754271955823</v>
      </c>
      <c r="Y43" s="8">
        <f t="shared" si="13"/>
        <v>47</v>
      </c>
      <c r="Z43" s="8">
        <v>62</v>
      </c>
      <c r="AA43" s="14">
        <f t="shared" si="14"/>
        <v>0.75806451612903225</v>
      </c>
    </row>
    <row r="44" spans="1:27" s="7" customFormat="1" ht="24">
      <c r="A44" s="8" t="s">
        <v>210</v>
      </c>
      <c r="B44" s="8" t="s">
        <v>211</v>
      </c>
      <c r="C44" s="13" t="s">
        <v>174</v>
      </c>
      <c r="D44" s="13" t="s">
        <v>175</v>
      </c>
      <c r="E44" s="8">
        <v>70</v>
      </c>
      <c r="F44" s="8">
        <v>16</v>
      </c>
      <c r="G44" s="8">
        <v>86</v>
      </c>
      <c r="H44" s="8">
        <v>98</v>
      </c>
      <c r="I44" s="10">
        <f t="shared" si="0"/>
        <v>26.326530612244898</v>
      </c>
      <c r="J44" s="8">
        <v>4.12</v>
      </c>
      <c r="K44" s="8">
        <v>4.25</v>
      </c>
      <c r="L44" s="10">
        <f t="shared" si="8"/>
        <v>43.623529411764707</v>
      </c>
      <c r="M44" s="8"/>
      <c r="N44" s="8"/>
      <c r="O44" s="8">
        <v>8.8000000000000007</v>
      </c>
      <c r="P44" s="8">
        <v>27.85</v>
      </c>
      <c r="Q44" s="10">
        <f t="shared" si="9"/>
        <v>4.7396768402154397</v>
      </c>
      <c r="R44" s="10">
        <f t="shared" si="10"/>
        <v>48.363206251980145</v>
      </c>
      <c r="S44" s="8">
        <v>30</v>
      </c>
      <c r="T44" s="8">
        <v>0</v>
      </c>
      <c r="U44" s="8">
        <v>30</v>
      </c>
      <c r="V44" s="8">
        <v>67.88</v>
      </c>
      <c r="W44" s="10">
        <f t="shared" si="11"/>
        <v>4.4195639363582799</v>
      </c>
      <c r="X44" s="10">
        <f t="shared" si="12"/>
        <v>79.109300800583327</v>
      </c>
      <c r="Y44" s="8">
        <f t="shared" si="13"/>
        <v>11</v>
      </c>
      <c r="Z44" s="8">
        <v>62</v>
      </c>
      <c r="AA44" s="14">
        <f t="shared" si="14"/>
        <v>0.17741935483870969</v>
      </c>
    </row>
    <row r="45" spans="1:27" s="7" customFormat="1" ht="24">
      <c r="A45" s="8" t="s">
        <v>274</v>
      </c>
      <c r="B45" s="9" t="s">
        <v>275</v>
      </c>
      <c r="C45" s="13" t="s">
        <v>174</v>
      </c>
      <c r="D45" s="13" t="s">
        <v>175</v>
      </c>
      <c r="E45" s="8">
        <v>70</v>
      </c>
      <c r="F45" s="8">
        <v>16</v>
      </c>
      <c r="G45" s="8">
        <v>86</v>
      </c>
      <c r="H45" s="8">
        <v>98</v>
      </c>
      <c r="I45" s="10">
        <f t="shared" si="0"/>
        <v>26.326530612244898</v>
      </c>
      <c r="J45" s="8">
        <v>3.92</v>
      </c>
      <c r="K45" s="8">
        <v>4.25</v>
      </c>
      <c r="L45" s="10">
        <f t="shared" si="8"/>
        <v>41.505882352941178</v>
      </c>
      <c r="M45" s="8"/>
      <c r="N45" s="8"/>
      <c r="O45" s="8">
        <v>6.8</v>
      </c>
      <c r="P45" s="8">
        <v>27.85</v>
      </c>
      <c r="Q45" s="10">
        <f t="shared" si="9"/>
        <v>3.6624775583482942</v>
      </c>
      <c r="R45" s="10">
        <f t="shared" si="10"/>
        <v>45.168359911289471</v>
      </c>
      <c r="S45" s="8">
        <v>30</v>
      </c>
      <c r="T45" s="8">
        <v>1</v>
      </c>
      <c r="U45" s="8">
        <v>31</v>
      </c>
      <c r="V45" s="8">
        <v>67.88</v>
      </c>
      <c r="W45" s="10">
        <f t="shared" si="11"/>
        <v>4.5668827342368887</v>
      </c>
      <c r="X45" s="10">
        <f t="shared" si="12"/>
        <v>76.06177325777125</v>
      </c>
      <c r="Y45" s="8">
        <f t="shared" si="13"/>
        <v>14</v>
      </c>
      <c r="Z45" s="8">
        <v>62</v>
      </c>
      <c r="AA45" s="14">
        <f t="shared" si="14"/>
        <v>0.22580645161290322</v>
      </c>
    </row>
    <row r="46" spans="1:27" s="7" customFormat="1" ht="24">
      <c r="A46" s="8" t="s">
        <v>212</v>
      </c>
      <c r="B46" s="8" t="s">
        <v>213</v>
      </c>
      <c r="C46" s="13" t="s">
        <v>174</v>
      </c>
      <c r="D46" s="13" t="s">
        <v>175</v>
      </c>
      <c r="E46" s="8">
        <v>70</v>
      </c>
      <c r="F46" s="8">
        <v>18</v>
      </c>
      <c r="G46" s="8">
        <v>88</v>
      </c>
      <c r="H46" s="8">
        <v>98</v>
      </c>
      <c r="I46" s="10">
        <f t="shared" si="0"/>
        <v>26.938775510204081</v>
      </c>
      <c r="J46" s="8">
        <v>3.88</v>
      </c>
      <c r="K46" s="8">
        <v>4.25</v>
      </c>
      <c r="L46" s="10">
        <f t="shared" si="8"/>
        <v>41.082352941176474</v>
      </c>
      <c r="M46" s="8"/>
      <c r="N46" s="8"/>
      <c r="O46" s="8">
        <v>6</v>
      </c>
      <c r="P46" s="8">
        <v>27.85</v>
      </c>
      <c r="Q46" s="10">
        <f t="shared" si="9"/>
        <v>3.2315978456014363</v>
      </c>
      <c r="R46" s="10">
        <f t="shared" si="10"/>
        <v>44.313950786777909</v>
      </c>
      <c r="S46" s="8">
        <v>30</v>
      </c>
      <c r="T46" s="8">
        <v>0</v>
      </c>
      <c r="U46" s="8">
        <v>30</v>
      </c>
      <c r="V46" s="8">
        <v>67.88</v>
      </c>
      <c r="W46" s="10">
        <f t="shared" si="11"/>
        <v>4.4195639363582799</v>
      </c>
      <c r="X46" s="10">
        <f t="shared" si="12"/>
        <v>75.672290233340277</v>
      </c>
      <c r="Y46" s="8">
        <f t="shared" si="13"/>
        <v>17</v>
      </c>
      <c r="Z46" s="8">
        <v>62</v>
      </c>
      <c r="AA46" s="14">
        <f t="shared" si="14"/>
        <v>0.27419354838709675</v>
      </c>
    </row>
    <row r="47" spans="1:27" s="7" customFormat="1" ht="24">
      <c r="A47" s="8" t="s">
        <v>276</v>
      </c>
      <c r="B47" s="9" t="s">
        <v>277</v>
      </c>
      <c r="C47" s="13" t="s">
        <v>174</v>
      </c>
      <c r="D47" s="13" t="s">
        <v>175</v>
      </c>
      <c r="E47" s="8">
        <v>70</v>
      </c>
      <c r="F47" s="8">
        <v>12</v>
      </c>
      <c r="G47" s="8">
        <v>82</v>
      </c>
      <c r="H47" s="8">
        <v>98</v>
      </c>
      <c r="I47" s="10">
        <f t="shared" si="0"/>
        <v>25.102040816326532</v>
      </c>
      <c r="J47" s="8">
        <v>4</v>
      </c>
      <c r="K47" s="8">
        <v>4.25</v>
      </c>
      <c r="L47" s="10">
        <f t="shared" si="8"/>
        <v>42.352941176470587</v>
      </c>
      <c r="M47" s="8"/>
      <c r="N47" s="8"/>
      <c r="O47" s="8">
        <v>2.8</v>
      </c>
      <c r="P47" s="8">
        <v>27.85</v>
      </c>
      <c r="Q47" s="10">
        <f t="shared" si="9"/>
        <v>1.5080789946140034</v>
      </c>
      <c r="R47" s="10">
        <f t="shared" si="10"/>
        <v>43.86102017108459</v>
      </c>
      <c r="S47" s="8">
        <v>30</v>
      </c>
      <c r="T47" s="8">
        <v>0.5</v>
      </c>
      <c r="U47" s="8">
        <v>30.5</v>
      </c>
      <c r="V47" s="8">
        <v>67.88</v>
      </c>
      <c r="W47" s="10">
        <f t="shared" si="11"/>
        <v>4.4932233352975839</v>
      </c>
      <c r="X47" s="10">
        <f t="shared" si="12"/>
        <v>73.456284322708711</v>
      </c>
      <c r="Y47" s="8">
        <f t="shared" si="13"/>
        <v>23</v>
      </c>
      <c r="Z47" s="8">
        <v>62</v>
      </c>
      <c r="AA47" s="14">
        <f t="shared" si="14"/>
        <v>0.37096774193548387</v>
      </c>
    </row>
    <row r="48" spans="1:27" s="7" customFormat="1" ht="24">
      <c r="A48" s="8" t="s">
        <v>214</v>
      </c>
      <c r="B48" s="8" t="s">
        <v>215</v>
      </c>
      <c r="C48" s="13" t="s">
        <v>174</v>
      </c>
      <c r="D48" s="13" t="s">
        <v>175</v>
      </c>
      <c r="E48" s="8">
        <v>70</v>
      </c>
      <c r="F48" s="8">
        <v>8</v>
      </c>
      <c r="G48" s="8">
        <v>78</v>
      </c>
      <c r="H48" s="8">
        <v>98</v>
      </c>
      <c r="I48" s="10">
        <f t="shared" si="0"/>
        <v>23.877551020408163</v>
      </c>
      <c r="J48" s="8">
        <v>3.65</v>
      </c>
      <c r="K48" s="8">
        <v>4.25</v>
      </c>
      <c r="L48" s="10">
        <f t="shared" si="8"/>
        <v>38.647058823529406</v>
      </c>
      <c r="M48" s="8"/>
      <c r="N48" s="8"/>
      <c r="O48" s="8">
        <v>8.6999999999999993</v>
      </c>
      <c r="P48" s="8">
        <v>27.85</v>
      </c>
      <c r="Q48" s="10">
        <f t="shared" si="9"/>
        <v>4.6858168761220824</v>
      </c>
      <c r="R48" s="10">
        <f t="shared" si="10"/>
        <v>43.332875699651488</v>
      </c>
      <c r="S48" s="8">
        <v>30</v>
      </c>
      <c r="T48" s="8">
        <v>0</v>
      </c>
      <c r="U48" s="8">
        <v>30</v>
      </c>
      <c r="V48" s="8">
        <v>67.88</v>
      </c>
      <c r="W48" s="10">
        <f t="shared" si="11"/>
        <v>4.4195639363582799</v>
      </c>
      <c r="X48" s="10">
        <f t="shared" si="12"/>
        <v>71.629990656417931</v>
      </c>
      <c r="Y48" s="8">
        <f t="shared" si="13"/>
        <v>34</v>
      </c>
      <c r="Z48" s="8">
        <v>62</v>
      </c>
      <c r="AA48" s="14">
        <f t="shared" si="14"/>
        <v>0.54838709677419351</v>
      </c>
    </row>
    <row r="49" spans="1:27" s="7" customFormat="1" ht="24">
      <c r="A49" s="8" t="s">
        <v>216</v>
      </c>
      <c r="B49" s="8" t="s">
        <v>217</v>
      </c>
      <c r="C49" s="13" t="s">
        <v>174</v>
      </c>
      <c r="D49" s="13" t="s">
        <v>175</v>
      </c>
      <c r="E49" s="8">
        <v>70</v>
      </c>
      <c r="F49" s="8">
        <v>15</v>
      </c>
      <c r="G49" s="8">
        <v>85</v>
      </c>
      <c r="H49" s="8">
        <v>98</v>
      </c>
      <c r="I49" s="10">
        <f t="shared" si="0"/>
        <v>26.020408163265305</v>
      </c>
      <c r="J49" s="8">
        <v>3.78</v>
      </c>
      <c r="K49" s="8">
        <v>4.25</v>
      </c>
      <c r="L49" s="10">
        <f t="shared" si="8"/>
        <v>40.023529411764706</v>
      </c>
      <c r="M49" s="8"/>
      <c r="N49" s="8"/>
      <c r="O49" s="8">
        <v>1.8</v>
      </c>
      <c r="P49" s="8">
        <v>27.85</v>
      </c>
      <c r="Q49" s="10">
        <f t="shared" si="9"/>
        <v>0.96947935368043081</v>
      </c>
      <c r="R49" s="10">
        <f t="shared" si="10"/>
        <v>40.99300876544514</v>
      </c>
      <c r="S49" s="8">
        <v>30</v>
      </c>
      <c r="T49" s="8">
        <v>4</v>
      </c>
      <c r="U49" s="8">
        <v>34</v>
      </c>
      <c r="V49" s="8">
        <v>67.88</v>
      </c>
      <c r="W49" s="10">
        <f t="shared" si="11"/>
        <v>5.0088391278727169</v>
      </c>
      <c r="X49" s="10">
        <f t="shared" si="12"/>
        <v>72.02225605658316</v>
      </c>
      <c r="Y49" s="8">
        <f t="shared" si="13"/>
        <v>31</v>
      </c>
      <c r="Z49" s="8">
        <v>62</v>
      </c>
      <c r="AA49" s="14">
        <f t="shared" si="14"/>
        <v>0.5</v>
      </c>
    </row>
    <row r="50" spans="1:27" s="7" customFormat="1" ht="24">
      <c r="A50" s="8" t="s">
        <v>278</v>
      </c>
      <c r="B50" s="9" t="s">
        <v>279</v>
      </c>
      <c r="C50" s="13" t="s">
        <v>174</v>
      </c>
      <c r="D50" s="13" t="s">
        <v>175</v>
      </c>
      <c r="E50" s="8">
        <v>70</v>
      </c>
      <c r="F50" s="8">
        <v>10.61</v>
      </c>
      <c r="G50" s="8">
        <v>80.61</v>
      </c>
      <c r="H50" s="8">
        <v>98</v>
      </c>
      <c r="I50" s="10">
        <f t="shared" si="0"/>
        <v>24.6765306122449</v>
      </c>
      <c r="J50" s="8">
        <v>3.52</v>
      </c>
      <c r="K50" s="8">
        <v>4.25</v>
      </c>
      <c r="L50" s="10">
        <f t="shared" si="8"/>
        <v>37.27058823529412</v>
      </c>
      <c r="M50" s="8"/>
      <c r="N50" s="8"/>
      <c r="O50" s="8">
        <v>1</v>
      </c>
      <c r="P50" s="8">
        <v>27.85</v>
      </c>
      <c r="Q50" s="10">
        <f t="shared" si="9"/>
        <v>0.53859964093357271</v>
      </c>
      <c r="R50" s="10">
        <f t="shared" si="10"/>
        <v>37.809187876227696</v>
      </c>
      <c r="S50" s="8">
        <v>30</v>
      </c>
      <c r="T50" s="8">
        <v>0.5</v>
      </c>
      <c r="U50" s="8">
        <v>30.5</v>
      </c>
      <c r="V50" s="8">
        <v>67.88</v>
      </c>
      <c r="W50" s="10">
        <f t="shared" si="11"/>
        <v>4.4932233352975839</v>
      </c>
      <c r="X50" s="10">
        <f t="shared" si="12"/>
        <v>66.978941823770185</v>
      </c>
      <c r="Y50" s="8">
        <f t="shared" si="13"/>
        <v>55</v>
      </c>
      <c r="Z50" s="8">
        <v>62</v>
      </c>
      <c r="AA50" s="14">
        <f t="shared" si="14"/>
        <v>0.88709677419354838</v>
      </c>
    </row>
    <row r="51" spans="1:27" s="7" customFormat="1" ht="24">
      <c r="A51" s="8" t="s">
        <v>218</v>
      </c>
      <c r="B51" s="8" t="s">
        <v>219</v>
      </c>
      <c r="C51" s="13" t="s">
        <v>174</v>
      </c>
      <c r="D51" s="13" t="s">
        <v>175</v>
      </c>
      <c r="E51" s="8">
        <v>70</v>
      </c>
      <c r="F51" s="8">
        <v>13</v>
      </c>
      <c r="G51" s="8">
        <v>83</v>
      </c>
      <c r="H51" s="8">
        <v>98</v>
      </c>
      <c r="I51" s="10">
        <f t="shared" si="0"/>
        <v>25.408163265306126</v>
      </c>
      <c r="J51" s="8">
        <v>3.76</v>
      </c>
      <c r="K51" s="8">
        <v>4.25</v>
      </c>
      <c r="L51" s="10">
        <f t="shared" si="8"/>
        <v>39.811764705882354</v>
      </c>
      <c r="M51" s="8"/>
      <c r="N51" s="8"/>
      <c r="O51" s="8">
        <v>6</v>
      </c>
      <c r="P51" s="8">
        <v>27.85</v>
      </c>
      <c r="Q51" s="10">
        <f t="shared" si="9"/>
        <v>3.2315978456014363</v>
      </c>
      <c r="R51" s="10">
        <f t="shared" si="10"/>
        <v>43.043362551483789</v>
      </c>
      <c r="S51" s="8">
        <v>30</v>
      </c>
      <c r="T51" s="8">
        <v>2.2000000000000002</v>
      </c>
      <c r="U51" s="8">
        <v>32.200000000000003</v>
      </c>
      <c r="V51" s="8">
        <v>67.88</v>
      </c>
      <c r="W51" s="10">
        <f t="shared" si="11"/>
        <v>4.7436652916912205</v>
      </c>
      <c r="X51" s="10">
        <f t="shared" si="12"/>
        <v>73.195191108481126</v>
      </c>
      <c r="Y51" s="8">
        <f t="shared" si="13"/>
        <v>27</v>
      </c>
      <c r="Z51" s="8">
        <v>62</v>
      </c>
      <c r="AA51" s="14">
        <f t="shared" si="14"/>
        <v>0.43548387096774194</v>
      </c>
    </row>
    <row r="52" spans="1:27" s="7" customFormat="1" ht="24">
      <c r="A52" s="8" t="s">
        <v>280</v>
      </c>
      <c r="B52" s="9" t="s">
        <v>281</v>
      </c>
      <c r="C52" s="13" t="s">
        <v>174</v>
      </c>
      <c r="D52" s="13" t="s">
        <v>175</v>
      </c>
      <c r="E52" s="8">
        <v>70</v>
      </c>
      <c r="F52" s="8">
        <v>15</v>
      </c>
      <c r="G52" s="8">
        <v>85</v>
      </c>
      <c r="H52" s="8">
        <v>98</v>
      </c>
      <c r="I52" s="10">
        <f t="shared" si="0"/>
        <v>26.020408163265305</v>
      </c>
      <c r="J52" s="8">
        <v>3.68</v>
      </c>
      <c r="K52" s="8">
        <v>4.25</v>
      </c>
      <c r="L52" s="10">
        <f t="shared" si="8"/>
        <v>38.964705882352945</v>
      </c>
      <c r="M52" s="8"/>
      <c r="N52" s="8"/>
      <c r="O52" s="8">
        <v>2.25</v>
      </c>
      <c r="P52" s="8">
        <v>27.85</v>
      </c>
      <c r="Q52" s="10">
        <f t="shared" si="9"/>
        <v>1.2118491921005385</v>
      </c>
      <c r="R52" s="10">
        <f t="shared" si="10"/>
        <v>40.176555074453482</v>
      </c>
      <c r="S52" s="8">
        <v>30</v>
      </c>
      <c r="T52" s="8">
        <v>2</v>
      </c>
      <c r="U52" s="8">
        <v>32</v>
      </c>
      <c r="V52" s="8">
        <v>67.88</v>
      </c>
      <c r="W52" s="10">
        <f t="shared" si="11"/>
        <v>4.7142015321154984</v>
      </c>
      <c r="X52" s="10">
        <f t="shared" si="12"/>
        <v>70.911164769834286</v>
      </c>
      <c r="Y52" s="8">
        <f t="shared" si="13"/>
        <v>35</v>
      </c>
      <c r="Z52" s="8">
        <v>62</v>
      </c>
      <c r="AA52" s="14">
        <f t="shared" si="14"/>
        <v>0.56451612903225812</v>
      </c>
    </row>
    <row r="53" spans="1:27" s="7" customFormat="1" ht="24">
      <c r="A53" s="8" t="s">
        <v>220</v>
      </c>
      <c r="B53" s="8" t="s">
        <v>221</v>
      </c>
      <c r="C53" s="13" t="s">
        <v>174</v>
      </c>
      <c r="D53" s="13" t="s">
        <v>175</v>
      </c>
      <c r="E53" s="8">
        <v>70</v>
      </c>
      <c r="F53" s="8">
        <v>15</v>
      </c>
      <c r="G53" s="8">
        <v>85</v>
      </c>
      <c r="H53" s="8">
        <v>98</v>
      </c>
      <c r="I53" s="10">
        <f t="shared" si="0"/>
        <v>26.020408163265305</v>
      </c>
      <c r="J53" s="8">
        <v>3.8</v>
      </c>
      <c r="K53" s="8">
        <v>4.25</v>
      </c>
      <c r="L53" s="10">
        <f t="shared" si="8"/>
        <v>40.235294117647058</v>
      </c>
      <c r="M53" s="8"/>
      <c r="N53" s="8"/>
      <c r="O53" s="8">
        <v>4.3</v>
      </c>
      <c r="P53" s="8">
        <v>27.85</v>
      </c>
      <c r="Q53" s="10">
        <f t="shared" si="9"/>
        <v>2.3159784560143626</v>
      </c>
      <c r="R53" s="10">
        <f t="shared" si="10"/>
        <v>42.551272573661421</v>
      </c>
      <c r="S53" s="8">
        <v>30</v>
      </c>
      <c r="T53" s="8">
        <v>3.33</v>
      </c>
      <c r="U53" s="8">
        <v>33.33</v>
      </c>
      <c r="V53" s="8">
        <v>67.88</v>
      </c>
      <c r="W53" s="10">
        <f t="shared" si="11"/>
        <v>4.9101355332940484</v>
      </c>
      <c r="X53" s="10">
        <f t="shared" si="12"/>
        <v>73.481816270220776</v>
      </c>
      <c r="Y53" s="8">
        <f t="shared" si="13"/>
        <v>22</v>
      </c>
      <c r="Z53" s="8">
        <v>62</v>
      </c>
      <c r="AA53" s="14">
        <f t="shared" si="14"/>
        <v>0.35483870967741937</v>
      </c>
    </row>
    <row r="54" spans="1:27" s="7" customFormat="1" ht="24">
      <c r="A54" s="8" t="s">
        <v>282</v>
      </c>
      <c r="B54" s="9" t="s">
        <v>283</v>
      </c>
      <c r="C54" s="13" t="s">
        <v>174</v>
      </c>
      <c r="D54" s="13" t="s">
        <v>175</v>
      </c>
      <c r="E54" s="8">
        <v>70</v>
      </c>
      <c r="F54" s="8">
        <v>13</v>
      </c>
      <c r="G54" s="8">
        <v>83</v>
      </c>
      <c r="H54" s="8">
        <v>98</v>
      </c>
      <c r="I54" s="10">
        <f t="shared" si="0"/>
        <v>25.408163265306126</v>
      </c>
      <c r="J54" s="8">
        <v>3.49</v>
      </c>
      <c r="K54" s="8">
        <v>4.25</v>
      </c>
      <c r="L54" s="10">
        <f t="shared" si="8"/>
        <v>36.952941176470596</v>
      </c>
      <c r="M54" s="8"/>
      <c r="N54" s="8"/>
      <c r="O54" s="8">
        <v>3.05</v>
      </c>
      <c r="P54" s="8">
        <v>27.85</v>
      </c>
      <c r="Q54" s="10">
        <f t="shared" si="9"/>
        <v>1.6427289048473965</v>
      </c>
      <c r="R54" s="10">
        <f t="shared" si="10"/>
        <v>38.595670081317991</v>
      </c>
      <c r="S54" s="8">
        <v>30</v>
      </c>
      <c r="T54" s="8">
        <v>0</v>
      </c>
      <c r="U54" s="8">
        <v>30</v>
      </c>
      <c r="V54" s="8">
        <v>67.88</v>
      </c>
      <c r="W54" s="10">
        <f t="shared" si="11"/>
        <v>4.4195639363582799</v>
      </c>
      <c r="X54" s="10">
        <f t="shared" si="12"/>
        <v>68.423397282982393</v>
      </c>
      <c r="Y54" s="8">
        <f t="shared" si="13"/>
        <v>49</v>
      </c>
      <c r="Z54" s="8">
        <v>62</v>
      </c>
      <c r="AA54" s="14">
        <f t="shared" si="14"/>
        <v>0.79032258064516125</v>
      </c>
    </row>
    <row r="55" spans="1:27" s="7" customFormat="1" ht="24">
      <c r="A55" s="8" t="s">
        <v>222</v>
      </c>
      <c r="B55" s="8" t="s">
        <v>223</v>
      </c>
      <c r="C55" s="13" t="s">
        <v>174</v>
      </c>
      <c r="D55" s="13" t="s">
        <v>175</v>
      </c>
      <c r="E55" s="8">
        <v>70</v>
      </c>
      <c r="F55" s="8">
        <v>19</v>
      </c>
      <c r="G55" s="8">
        <v>89</v>
      </c>
      <c r="H55" s="8">
        <v>98</v>
      </c>
      <c r="I55" s="10">
        <f t="shared" si="0"/>
        <v>27.244897959183675</v>
      </c>
      <c r="J55" s="8">
        <v>3.8</v>
      </c>
      <c r="K55" s="8">
        <v>4.25</v>
      </c>
      <c r="L55" s="10">
        <f t="shared" si="8"/>
        <v>40.235294117647058</v>
      </c>
      <c r="M55" s="8"/>
      <c r="N55" s="8"/>
      <c r="O55" s="8">
        <v>3.45</v>
      </c>
      <c r="P55" s="8">
        <v>27.85</v>
      </c>
      <c r="Q55" s="10">
        <f t="shared" si="9"/>
        <v>1.8581687612208257</v>
      </c>
      <c r="R55" s="10">
        <f t="shared" si="10"/>
        <v>42.093462878867882</v>
      </c>
      <c r="S55" s="8">
        <v>30</v>
      </c>
      <c r="T55" s="8">
        <v>0</v>
      </c>
      <c r="U55" s="8">
        <v>30</v>
      </c>
      <c r="V55" s="8">
        <v>67.88</v>
      </c>
      <c r="W55" s="10">
        <f t="shared" si="11"/>
        <v>4.4195639363582799</v>
      </c>
      <c r="X55" s="10">
        <f t="shared" si="12"/>
        <v>73.757924774409844</v>
      </c>
      <c r="Y55" s="8">
        <f t="shared" si="13"/>
        <v>21</v>
      </c>
      <c r="Z55" s="8">
        <v>62</v>
      </c>
      <c r="AA55" s="14">
        <f t="shared" si="14"/>
        <v>0.33870967741935482</v>
      </c>
    </row>
    <row r="56" spans="1:27" s="7" customFormat="1" ht="24">
      <c r="A56" s="8" t="s">
        <v>284</v>
      </c>
      <c r="B56" s="9" t="s">
        <v>285</v>
      </c>
      <c r="C56" s="13" t="s">
        <v>174</v>
      </c>
      <c r="D56" s="13" t="s">
        <v>175</v>
      </c>
      <c r="E56" s="8">
        <v>70</v>
      </c>
      <c r="F56" s="8">
        <v>6</v>
      </c>
      <c r="G56" s="8">
        <v>76</v>
      </c>
      <c r="H56" s="8">
        <v>98</v>
      </c>
      <c r="I56" s="10">
        <f t="shared" si="0"/>
        <v>23.26530612244898</v>
      </c>
      <c r="J56" s="8">
        <v>3.65</v>
      </c>
      <c r="K56" s="8">
        <v>4.25</v>
      </c>
      <c r="L56" s="10">
        <f t="shared" si="8"/>
        <v>38.647058823529406</v>
      </c>
      <c r="M56" s="8"/>
      <c r="N56" s="8"/>
      <c r="O56" s="8">
        <v>1.2</v>
      </c>
      <c r="P56" s="8">
        <v>27.85</v>
      </c>
      <c r="Q56" s="10">
        <f t="shared" si="9"/>
        <v>0.64631956912028721</v>
      </c>
      <c r="R56" s="10">
        <f t="shared" si="10"/>
        <v>39.293378392649693</v>
      </c>
      <c r="S56" s="8">
        <v>30</v>
      </c>
      <c r="T56" s="8">
        <v>2.66</v>
      </c>
      <c r="U56" s="8">
        <v>32.659999999999997</v>
      </c>
      <c r="V56" s="8">
        <v>67.88</v>
      </c>
      <c r="W56" s="10">
        <f t="shared" si="11"/>
        <v>4.8114319387153799</v>
      </c>
      <c r="X56" s="10">
        <f t="shared" si="12"/>
        <v>67.370116453814063</v>
      </c>
      <c r="Y56" s="8">
        <f t="shared" si="13"/>
        <v>53</v>
      </c>
      <c r="Z56" s="8">
        <v>62</v>
      </c>
      <c r="AA56" s="14">
        <f t="shared" si="14"/>
        <v>0.85483870967741937</v>
      </c>
    </row>
    <row r="57" spans="1:27" s="7" customFormat="1" ht="24">
      <c r="A57" s="8" t="s">
        <v>224</v>
      </c>
      <c r="B57" s="8" t="s">
        <v>225</v>
      </c>
      <c r="C57" s="13" t="s">
        <v>174</v>
      </c>
      <c r="D57" s="13" t="s">
        <v>175</v>
      </c>
      <c r="E57" s="8">
        <v>70</v>
      </c>
      <c r="F57" s="8">
        <v>6</v>
      </c>
      <c r="G57" s="8">
        <v>76</v>
      </c>
      <c r="H57" s="8">
        <v>98</v>
      </c>
      <c r="I57" s="10">
        <f t="shared" si="0"/>
        <v>23.26530612244898</v>
      </c>
      <c r="J57" s="8">
        <v>3.86</v>
      </c>
      <c r="K57" s="8">
        <v>4.25</v>
      </c>
      <c r="L57" s="10">
        <f t="shared" si="8"/>
        <v>40.870588235294115</v>
      </c>
      <c r="M57" s="8"/>
      <c r="N57" s="8"/>
      <c r="O57" s="8">
        <v>0.8</v>
      </c>
      <c r="P57" s="8">
        <v>27.85</v>
      </c>
      <c r="Q57" s="10">
        <f t="shared" si="9"/>
        <v>0.43087971274685821</v>
      </c>
      <c r="R57" s="10">
        <f t="shared" si="10"/>
        <v>41.301467948040973</v>
      </c>
      <c r="S57" s="8">
        <v>30</v>
      </c>
      <c r="T57" s="8">
        <v>1.53</v>
      </c>
      <c r="U57" s="8">
        <v>31.53</v>
      </c>
      <c r="V57" s="8">
        <v>67.88</v>
      </c>
      <c r="W57" s="10">
        <f t="shared" si="11"/>
        <v>4.644961697112552</v>
      </c>
      <c r="X57" s="10">
        <f t="shared" si="12"/>
        <v>69.211735767602505</v>
      </c>
      <c r="Y57" s="8">
        <f t="shared" si="13"/>
        <v>45</v>
      </c>
      <c r="Z57" s="8">
        <v>62</v>
      </c>
      <c r="AA57" s="14">
        <f t="shared" si="14"/>
        <v>0.72580645161290325</v>
      </c>
    </row>
    <row r="58" spans="1:27" s="7" customFormat="1" ht="24">
      <c r="A58" s="8" t="s">
        <v>286</v>
      </c>
      <c r="B58" s="9" t="s">
        <v>287</v>
      </c>
      <c r="C58" s="13" t="s">
        <v>174</v>
      </c>
      <c r="D58" s="13" t="s">
        <v>175</v>
      </c>
      <c r="E58" s="8">
        <v>69</v>
      </c>
      <c r="F58" s="8">
        <v>6</v>
      </c>
      <c r="G58" s="8">
        <v>75</v>
      </c>
      <c r="H58" s="8">
        <v>98</v>
      </c>
      <c r="I58" s="10">
        <f t="shared" si="0"/>
        <v>22.959183673469386</v>
      </c>
      <c r="J58" s="8">
        <v>3.76</v>
      </c>
      <c r="K58" s="8">
        <v>4.25</v>
      </c>
      <c r="L58" s="10">
        <f t="shared" si="8"/>
        <v>39.811764705882354</v>
      </c>
      <c r="M58" s="8"/>
      <c r="N58" s="8"/>
      <c r="O58" s="8">
        <v>1.8</v>
      </c>
      <c r="P58" s="8">
        <v>27.85</v>
      </c>
      <c r="Q58" s="10">
        <f t="shared" si="9"/>
        <v>0.96947935368043081</v>
      </c>
      <c r="R58" s="10">
        <f t="shared" si="10"/>
        <v>40.781244059562788</v>
      </c>
      <c r="S58" s="8">
        <v>30</v>
      </c>
      <c r="T58" s="8">
        <v>2.66</v>
      </c>
      <c r="U58" s="8">
        <v>32.659999999999997</v>
      </c>
      <c r="V58" s="8">
        <v>67.88</v>
      </c>
      <c r="W58" s="10">
        <f t="shared" si="11"/>
        <v>4.8114319387153799</v>
      </c>
      <c r="X58" s="10">
        <f t="shared" si="12"/>
        <v>68.551859671747565</v>
      </c>
      <c r="Y58" s="8">
        <f t="shared" si="13"/>
        <v>48</v>
      </c>
      <c r="Z58" s="8">
        <v>62</v>
      </c>
      <c r="AA58" s="14">
        <f t="shared" si="14"/>
        <v>0.77419354838709675</v>
      </c>
    </row>
    <row r="59" spans="1:27" s="7" customFormat="1" ht="24">
      <c r="A59" s="8" t="s">
        <v>226</v>
      </c>
      <c r="B59" s="8" t="s">
        <v>227</v>
      </c>
      <c r="C59" s="13" t="s">
        <v>174</v>
      </c>
      <c r="D59" s="13" t="s">
        <v>175</v>
      </c>
      <c r="E59" s="8">
        <v>70</v>
      </c>
      <c r="F59" s="8">
        <v>10</v>
      </c>
      <c r="G59" s="8">
        <v>80</v>
      </c>
      <c r="H59" s="8">
        <v>98</v>
      </c>
      <c r="I59" s="10">
        <f t="shared" si="0"/>
        <v>24.489795918367349</v>
      </c>
      <c r="J59" s="8">
        <v>3.79</v>
      </c>
      <c r="K59" s="8">
        <v>4.25</v>
      </c>
      <c r="L59" s="10">
        <f t="shared" si="8"/>
        <v>40.129411764705878</v>
      </c>
      <c r="M59" s="8"/>
      <c r="N59" s="8"/>
      <c r="O59" s="8">
        <v>1.2</v>
      </c>
      <c r="P59" s="8">
        <v>27.85</v>
      </c>
      <c r="Q59" s="10">
        <f t="shared" si="9"/>
        <v>0.64631956912028721</v>
      </c>
      <c r="R59" s="10">
        <f t="shared" si="10"/>
        <v>40.775731333826165</v>
      </c>
      <c r="S59" s="8">
        <v>30</v>
      </c>
      <c r="T59" s="8">
        <v>2.66</v>
      </c>
      <c r="U59" s="8">
        <v>32.659999999999997</v>
      </c>
      <c r="V59" s="8">
        <v>67.88</v>
      </c>
      <c r="W59" s="10">
        <f t="shared" si="11"/>
        <v>4.8114319387153799</v>
      </c>
      <c r="X59" s="10">
        <f t="shared" si="12"/>
        <v>70.076959190908894</v>
      </c>
      <c r="Y59" s="8">
        <f t="shared" si="13"/>
        <v>39</v>
      </c>
      <c r="Z59" s="8">
        <v>62</v>
      </c>
      <c r="AA59" s="14">
        <f t="shared" si="14"/>
        <v>0.62903225806451613</v>
      </c>
    </row>
    <row r="60" spans="1:27" s="7" customFormat="1" ht="24">
      <c r="A60" s="8" t="s">
        <v>288</v>
      </c>
      <c r="B60" s="9" t="s">
        <v>289</v>
      </c>
      <c r="C60" s="13" t="s">
        <v>174</v>
      </c>
      <c r="D60" s="13" t="s">
        <v>175</v>
      </c>
      <c r="E60" s="8">
        <v>70</v>
      </c>
      <c r="F60" s="8">
        <v>7.55</v>
      </c>
      <c r="G60" s="8">
        <v>77.55</v>
      </c>
      <c r="H60" s="8">
        <v>98</v>
      </c>
      <c r="I60" s="10">
        <f t="shared" si="0"/>
        <v>23.739795918367346</v>
      </c>
      <c r="J60" s="8">
        <v>3.49</v>
      </c>
      <c r="K60" s="8">
        <v>4.25</v>
      </c>
      <c r="L60" s="10">
        <f t="shared" si="8"/>
        <v>36.952941176470596</v>
      </c>
      <c r="M60" s="8"/>
      <c r="N60" s="8"/>
      <c r="O60" s="8">
        <v>1.85</v>
      </c>
      <c r="P60" s="8">
        <v>27.85</v>
      </c>
      <c r="Q60" s="10">
        <f t="shared" si="9"/>
        <v>0.99640933572710944</v>
      </c>
      <c r="R60" s="10">
        <f t="shared" si="10"/>
        <v>37.949350512197704</v>
      </c>
      <c r="S60" s="8">
        <v>30</v>
      </c>
      <c r="T60" s="8">
        <v>0</v>
      </c>
      <c r="U60" s="8">
        <v>30</v>
      </c>
      <c r="V60" s="8">
        <v>67.88</v>
      </c>
      <c r="W60" s="10">
        <f t="shared" si="11"/>
        <v>4.4195639363582799</v>
      </c>
      <c r="X60" s="10">
        <f t="shared" si="12"/>
        <v>66.108710366923333</v>
      </c>
      <c r="Y60" s="8">
        <f t="shared" si="13"/>
        <v>59</v>
      </c>
      <c r="Z60" s="8">
        <v>62</v>
      </c>
      <c r="AA60" s="14">
        <f t="shared" si="14"/>
        <v>0.95161290322580649</v>
      </c>
    </row>
    <row r="61" spans="1:27" s="7" customFormat="1" ht="24">
      <c r="A61" s="8" t="s">
        <v>228</v>
      </c>
      <c r="B61" s="8" t="s">
        <v>229</v>
      </c>
      <c r="C61" s="13" t="s">
        <v>174</v>
      </c>
      <c r="D61" s="13" t="s">
        <v>175</v>
      </c>
      <c r="E61" s="8">
        <v>70</v>
      </c>
      <c r="F61" s="8">
        <v>10</v>
      </c>
      <c r="G61" s="8">
        <v>80</v>
      </c>
      <c r="H61" s="8">
        <v>98</v>
      </c>
      <c r="I61" s="10">
        <f t="shared" si="0"/>
        <v>24.489795918367349</v>
      </c>
      <c r="J61" s="8">
        <v>3.73</v>
      </c>
      <c r="K61" s="8">
        <v>4.25</v>
      </c>
      <c r="L61" s="10">
        <f t="shared" si="8"/>
        <v>39.494117647058822</v>
      </c>
      <c r="M61" s="8"/>
      <c r="N61" s="8"/>
      <c r="O61" s="8">
        <v>2.65</v>
      </c>
      <c r="P61" s="8">
        <v>27.85</v>
      </c>
      <c r="Q61" s="10">
        <f t="shared" si="9"/>
        <v>1.4272890484739675</v>
      </c>
      <c r="R61" s="10">
        <f t="shared" si="10"/>
        <v>40.921406695532788</v>
      </c>
      <c r="S61" s="8">
        <v>30</v>
      </c>
      <c r="T61" s="8">
        <v>0</v>
      </c>
      <c r="U61" s="8">
        <v>30</v>
      </c>
      <c r="V61" s="8">
        <v>67.88</v>
      </c>
      <c r="W61" s="10">
        <f t="shared" si="11"/>
        <v>4.4195639363582799</v>
      </c>
      <c r="X61" s="10">
        <f t="shared" si="12"/>
        <v>69.830766550258431</v>
      </c>
      <c r="Y61" s="8">
        <f t="shared" si="13"/>
        <v>40</v>
      </c>
      <c r="Z61" s="8">
        <v>62</v>
      </c>
      <c r="AA61" s="14">
        <f t="shared" si="14"/>
        <v>0.64516129032258063</v>
      </c>
    </row>
    <row r="62" spans="1:27" s="7" customFormat="1" ht="24">
      <c r="A62" s="8" t="s">
        <v>290</v>
      </c>
      <c r="B62" s="9" t="s">
        <v>291</v>
      </c>
      <c r="C62" s="13" t="s">
        <v>174</v>
      </c>
      <c r="D62" s="13" t="s">
        <v>175</v>
      </c>
      <c r="E62" s="8">
        <v>70</v>
      </c>
      <c r="F62" s="8">
        <v>6.01</v>
      </c>
      <c r="G62" s="8">
        <v>76.010000000000005</v>
      </c>
      <c r="H62" s="8">
        <v>98</v>
      </c>
      <c r="I62" s="10">
        <f t="shared" si="0"/>
        <v>23.268367346938778</v>
      </c>
      <c r="J62" s="8">
        <v>3.64</v>
      </c>
      <c r="K62" s="8">
        <v>4.25</v>
      </c>
      <c r="L62" s="10">
        <f t="shared" si="8"/>
        <v>38.541176470588233</v>
      </c>
      <c r="M62" s="8"/>
      <c r="N62" s="8"/>
      <c r="O62" s="8">
        <v>1.85</v>
      </c>
      <c r="P62" s="8">
        <v>27.85</v>
      </c>
      <c r="Q62" s="10">
        <f t="shared" si="9"/>
        <v>0.99640933572710944</v>
      </c>
      <c r="R62" s="10">
        <f t="shared" si="10"/>
        <v>39.537585806315342</v>
      </c>
      <c r="S62" s="8">
        <v>30</v>
      </c>
      <c r="T62" s="8">
        <v>0</v>
      </c>
      <c r="U62" s="8">
        <v>30</v>
      </c>
      <c r="V62" s="8">
        <v>67.88</v>
      </c>
      <c r="W62" s="10">
        <f t="shared" si="11"/>
        <v>4.4195639363582799</v>
      </c>
      <c r="X62" s="10">
        <f t="shared" si="12"/>
        <v>67.225517089612396</v>
      </c>
      <c r="Y62" s="8">
        <f t="shared" si="13"/>
        <v>54</v>
      </c>
      <c r="Z62" s="8">
        <v>62</v>
      </c>
      <c r="AA62" s="14">
        <f t="shared" si="14"/>
        <v>0.87096774193548387</v>
      </c>
    </row>
    <row r="63" spans="1:27" s="7" customFormat="1" ht="24">
      <c r="A63" s="8" t="s">
        <v>230</v>
      </c>
      <c r="B63" s="8" t="s">
        <v>231</v>
      </c>
      <c r="C63" s="13" t="s">
        <v>174</v>
      </c>
      <c r="D63" s="13" t="s">
        <v>175</v>
      </c>
      <c r="E63" s="8">
        <v>70</v>
      </c>
      <c r="F63" s="8">
        <v>4</v>
      </c>
      <c r="G63" s="8">
        <v>74</v>
      </c>
      <c r="H63" s="8">
        <v>98</v>
      </c>
      <c r="I63" s="10">
        <f t="shared" si="0"/>
        <v>22.653061224489793</v>
      </c>
      <c r="J63" s="8">
        <v>3.64</v>
      </c>
      <c r="K63" s="8">
        <v>4.25</v>
      </c>
      <c r="L63" s="10">
        <f t="shared" si="8"/>
        <v>38.541176470588233</v>
      </c>
      <c r="M63" s="8"/>
      <c r="N63" s="8"/>
      <c r="O63" s="8">
        <v>2.0499999999999998</v>
      </c>
      <c r="P63" s="8">
        <v>27.85</v>
      </c>
      <c r="Q63" s="10">
        <f t="shared" si="9"/>
        <v>1.1041292639138238</v>
      </c>
      <c r="R63" s="10">
        <f t="shared" si="10"/>
        <v>39.64530573450206</v>
      </c>
      <c r="S63" s="8">
        <v>30</v>
      </c>
      <c r="T63" s="8">
        <v>0</v>
      </c>
      <c r="U63" s="8">
        <v>30</v>
      </c>
      <c r="V63" s="8">
        <v>67.88</v>
      </c>
      <c r="W63" s="10">
        <f t="shared" si="11"/>
        <v>4.4195639363582799</v>
      </c>
      <c r="X63" s="10">
        <f t="shared" si="12"/>
        <v>66.717930895350122</v>
      </c>
      <c r="Y63" s="8">
        <f t="shared" si="13"/>
        <v>57</v>
      </c>
      <c r="Z63" s="8">
        <v>62</v>
      </c>
      <c r="AA63" s="14">
        <f t="shared" si="14"/>
        <v>0.91935483870967738</v>
      </c>
    </row>
    <row r="64" spans="1:27" s="7" customFormat="1" ht="24">
      <c r="A64" s="8" t="s">
        <v>292</v>
      </c>
      <c r="B64" s="9" t="s">
        <v>293</v>
      </c>
      <c r="C64" s="13" t="s">
        <v>174</v>
      </c>
      <c r="D64" s="13" t="s">
        <v>175</v>
      </c>
      <c r="E64" s="8">
        <v>70</v>
      </c>
      <c r="F64" s="8">
        <v>6</v>
      </c>
      <c r="G64" s="8">
        <v>76</v>
      </c>
      <c r="H64" s="8">
        <v>98</v>
      </c>
      <c r="I64" s="10">
        <f t="shared" si="0"/>
        <v>23.26530612244898</v>
      </c>
      <c r="J64" s="8">
        <v>3.44</v>
      </c>
      <c r="K64" s="8">
        <v>4.25</v>
      </c>
      <c r="L64" s="10">
        <f t="shared" si="8"/>
        <v>36.423529411764704</v>
      </c>
      <c r="M64" s="8"/>
      <c r="N64" s="8"/>
      <c r="O64" s="8">
        <v>0.2</v>
      </c>
      <c r="P64" s="8">
        <v>27.85</v>
      </c>
      <c r="Q64" s="10">
        <f t="shared" si="9"/>
        <v>0.10771992818671455</v>
      </c>
      <c r="R64" s="10">
        <f t="shared" si="10"/>
        <v>36.531249339951422</v>
      </c>
      <c r="S64" s="8">
        <v>30</v>
      </c>
      <c r="T64" s="8">
        <v>0.5</v>
      </c>
      <c r="U64" s="8">
        <v>30.5</v>
      </c>
      <c r="V64" s="8">
        <v>67.88</v>
      </c>
      <c r="W64" s="10">
        <f t="shared" si="11"/>
        <v>4.4932233352975839</v>
      </c>
      <c r="X64" s="10">
        <f t="shared" si="12"/>
        <v>64.289778797697991</v>
      </c>
      <c r="Y64" s="8">
        <f t="shared" si="13"/>
        <v>62</v>
      </c>
      <c r="Z64" s="8">
        <v>62</v>
      </c>
      <c r="AA64" s="14">
        <f t="shared" si="14"/>
        <v>1</v>
      </c>
    </row>
    <row r="65" spans="1:27" s="7" customFormat="1" ht="24">
      <c r="A65" s="8" t="s">
        <v>232</v>
      </c>
      <c r="B65" s="8" t="s">
        <v>233</v>
      </c>
      <c r="C65" s="13" t="s">
        <v>174</v>
      </c>
      <c r="D65" s="13" t="s">
        <v>175</v>
      </c>
      <c r="E65" s="8">
        <v>70</v>
      </c>
      <c r="F65" s="8">
        <v>9.5</v>
      </c>
      <c r="G65" s="8">
        <v>79.5</v>
      </c>
      <c r="H65" s="8">
        <v>98</v>
      </c>
      <c r="I65" s="10">
        <f t="shared" si="0"/>
        <v>24.336734693877549</v>
      </c>
      <c r="J65" s="8">
        <v>3.71</v>
      </c>
      <c r="K65" s="8">
        <v>4.25</v>
      </c>
      <c r="L65" s="10">
        <f t="shared" si="8"/>
        <v>39.28235294117647</v>
      </c>
      <c r="M65" s="8"/>
      <c r="N65" s="8"/>
      <c r="O65" s="8">
        <v>2.9</v>
      </c>
      <c r="P65" s="8">
        <v>27.85</v>
      </c>
      <c r="Q65" s="10">
        <f t="shared" si="9"/>
        <v>1.5619389587073607</v>
      </c>
      <c r="R65" s="10">
        <f t="shared" si="10"/>
        <v>40.844291899883828</v>
      </c>
      <c r="S65" s="8">
        <v>30</v>
      </c>
      <c r="T65" s="8">
        <v>0</v>
      </c>
      <c r="U65" s="8">
        <v>30</v>
      </c>
      <c r="V65" s="8">
        <v>67.88</v>
      </c>
      <c r="W65" s="10">
        <f t="shared" si="11"/>
        <v>4.4195639363582799</v>
      </c>
      <c r="X65" s="10">
        <f t="shared" si="12"/>
        <v>69.600590530119661</v>
      </c>
      <c r="Y65" s="8">
        <f t="shared" si="13"/>
        <v>43</v>
      </c>
      <c r="Z65" s="8">
        <v>62</v>
      </c>
      <c r="AA65" s="14">
        <f t="shared" si="14"/>
        <v>0.69354838709677424</v>
      </c>
    </row>
    <row r="66" spans="1:27" s="7" customFormat="1" ht="24">
      <c r="A66" s="8" t="s">
        <v>294</v>
      </c>
      <c r="B66" s="9" t="s">
        <v>295</v>
      </c>
      <c r="C66" s="13" t="s">
        <v>174</v>
      </c>
      <c r="D66" s="13" t="s">
        <v>175</v>
      </c>
      <c r="E66" s="8">
        <v>70</v>
      </c>
      <c r="F66" s="8">
        <v>6</v>
      </c>
      <c r="G66" s="8">
        <v>76</v>
      </c>
      <c r="H66" s="8">
        <v>98</v>
      </c>
      <c r="I66" s="10">
        <f t="shared" si="0"/>
        <v>23.26530612244898</v>
      </c>
      <c r="J66" s="8">
        <v>3.69</v>
      </c>
      <c r="K66" s="8">
        <v>4.25</v>
      </c>
      <c r="L66" s="10">
        <f t="shared" si="8"/>
        <v>39.070588235294117</v>
      </c>
      <c r="M66" s="8"/>
      <c r="N66" s="8"/>
      <c r="O66" s="8">
        <v>0.2</v>
      </c>
      <c r="P66" s="8">
        <v>27.85</v>
      </c>
      <c r="Q66" s="10">
        <f t="shared" si="9"/>
        <v>0.10771992818671455</v>
      </c>
      <c r="R66" s="10">
        <f t="shared" si="10"/>
        <v>39.178308163480835</v>
      </c>
      <c r="S66" s="8">
        <v>30</v>
      </c>
      <c r="T66" s="8">
        <v>0.5</v>
      </c>
      <c r="U66" s="8">
        <v>30.5</v>
      </c>
      <c r="V66" s="8">
        <v>67.88</v>
      </c>
      <c r="W66" s="10">
        <f t="shared" si="11"/>
        <v>4.4932233352975839</v>
      </c>
      <c r="X66" s="10">
        <f t="shared" si="12"/>
        <v>66.936837621227397</v>
      </c>
      <c r="Y66" s="8">
        <f t="shared" si="13"/>
        <v>56</v>
      </c>
      <c r="Z66" s="8">
        <v>62</v>
      </c>
      <c r="AA66" s="14">
        <f t="shared" si="14"/>
        <v>0.90322580645161288</v>
      </c>
    </row>
    <row r="67" spans="1:27" s="7" customFormat="1" ht="24">
      <c r="A67" s="8" t="s">
        <v>234</v>
      </c>
      <c r="B67" s="8" t="s">
        <v>235</v>
      </c>
      <c r="C67" s="13" t="s">
        <v>174</v>
      </c>
      <c r="D67" s="13" t="s">
        <v>175</v>
      </c>
      <c r="E67" s="8">
        <v>70</v>
      </c>
      <c r="F67" s="8">
        <v>6</v>
      </c>
      <c r="G67" s="8">
        <v>76</v>
      </c>
      <c r="H67" s="8">
        <v>98</v>
      </c>
      <c r="I67" s="10">
        <f t="shared" si="0"/>
        <v>23.26530612244898</v>
      </c>
      <c r="J67" s="8">
        <v>3.79</v>
      </c>
      <c r="K67" s="8">
        <v>4.25</v>
      </c>
      <c r="L67" s="10">
        <f t="shared" si="8"/>
        <v>40.129411764705878</v>
      </c>
      <c r="M67" s="8"/>
      <c r="N67" s="8"/>
      <c r="O67" s="8">
        <v>7.2</v>
      </c>
      <c r="P67" s="8">
        <v>27.85</v>
      </c>
      <c r="Q67" s="10">
        <f t="shared" si="9"/>
        <v>3.8779174147217232</v>
      </c>
      <c r="R67" s="10">
        <f t="shared" si="10"/>
        <v>44.0073291794276</v>
      </c>
      <c r="S67" s="8">
        <v>30</v>
      </c>
      <c r="T67" s="8">
        <v>0</v>
      </c>
      <c r="U67" s="8">
        <v>30</v>
      </c>
      <c r="V67" s="8">
        <v>67.88</v>
      </c>
      <c r="W67" s="10">
        <f t="shared" si="11"/>
        <v>4.4195639363582799</v>
      </c>
      <c r="X67" s="10">
        <f t="shared" si="12"/>
        <v>71.692199238234849</v>
      </c>
      <c r="Y67" s="8">
        <f t="shared" si="13"/>
        <v>33</v>
      </c>
      <c r="Z67" s="8">
        <v>62</v>
      </c>
      <c r="AA67" s="14">
        <f t="shared" si="14"/>
        <v>0.532258064516129</v>
      </c>
    </row>
  </sheetData>
  <sortState xmlns:xlrd2="http://schemas.microsoft.com/office/spreadsheetml/2017/richdata2" ref="A6:AA67">
    <sortCondition ref="B6:B67"/>
  </sortState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EB23F-345F-4206-990F-F3E826064170}">
  <dimension ref="A1:AA29"/>
  <sheetViews>
    <sheetView workbookViewId="0">
      <selection activeCell="J11" sqref="J11"/>
    </sheetView>
  </sheetViews>
  <sheetFormatPr defaultColWidth="9" defaultRowHeight="14.4"/>
  <cols>
    <col min="2" max="2" width="13.88671875" style="4" bestFit="1" customWidth="1"/>
    <col min="3" max="3" width="5.5546875" bestFit="1" customWidth="1"/>
    <col min="4" max="4" width="13.109375" bestFit="1" customWidth="1"/>
    <col min="5" max="5" width="5" customWidth="1"/>
    <col min="6" max="6" width="5.21875" customWidth="1"/>
    <col min="7" max="7" width="7.109375" customWidth="1"/>
    <col min="8" max="8" width="9.33203125" customWidth="1"/>
    <col min="9" max="9" width="7.88671875" customWidth="1"/>
    <col min="10" max="10" width="7.33203125" customWidth="1"/>
    <col min="11" max="11" width="8.6640625" customWidth="1"/>
    <col min="12" max="12" width="7.77734375" customWidth="1"/>
    <col min="13" max="13" width="5.88671875" customWidth="1"/>
    <col min="14" max="15" width="7.44140625" customWidth="1"/>
    <col min="16" max="16" width="7.21875" customWidth="1"/>
    <col min="17" max="17" width="6.77734375" customWidth="1"/>
    <col min="18" max="19" width="7.109375" customWidth="1"/>
    <col min="20" max="20" width="6" customWidth="1"/>
    <col min="21" max="21" width="7.88671875" customWidth="1"/>
    <col min="23" max="23" width="6.77734375" customWidth="1"/>
    <col min="24" max="24" width="7.88671875" customWidth="1"/>
    <col min="25" max="25" width="5.5546875" customWidth="1"/>
    <col min="26" max="26" width="5.77734375" customWidth="1"/>
    <col min="27" max="27" width="7.88671875" customWidth="1"/>
  </cols>
  <sheetData>
    <row r="1" spans="1:27" ht="17.399999999999999">
      <c r="A1" s="21" t="s">
        <v>32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3"/>
      <c r="M1" s="22"/>
      <c r="N1" s="22"/>
      <c r="O1" s="22"/>
      <c r="P1" s="22"/>
      <c r="Q1" s="23"/>
      <c r="R1" s="23"/>
      <c r="S1" s="22"/>
      <c r="T1" s="22"/>
      <c r="U1" s="22"/>
      <c r="V1" s="22"/>
      <c r="W1" s="23"/>
      <c r="X1" s="23"/>
      <c r="Y1" s="22"/>
      <c r="Z1" s="22"/>
      <c r="AA1" s="22"/>
    </row>
    <row r="2" spans="1:27">
      <c r="A2" s="24" t="s">
        <v>2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4"/>
      <c r="N2" s="24"/>
      <c r="O2" s="24"/>
      <c r="P2" s="24"/>
      <c r="Q2" s="25"/>
      <c r="R2" s="25"/>
      <c r="S2" s="24"/>
      <c r="T2" s="24"/>
      <c r="U2" s="24"/>
      <c r="V2" s="24"/>
      <c r="W2" s="25"/>
      <c r="X2" s="25"/>
      <c r="Y2" s="24"/>
      <c r="Z2" s="24"/>
      <c r="AA2" s="24"/>
    </row>
    <row r="3" spans="1:27" ht="15.6">
      <c r="A3" s="26" t="s">
        <v>3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7"/>
      <c r="M3" s="26"/>
      <c r="N3" s="26"/>
      <c r="O3" s="26"/>
      <c r="P3" s="26"/>
      <c r="Q3" s="27"/>
      <c r="R3" s="27"/>
      <c r="S3" s="26"/>
      <c r="T3" s="26"/>
      <c r="U3" s="26"/>
      <c r="V3" s="26"/>
      <c r="W3" s="27"/>
      <c r="X3" s="27"/>
      <c r="Y3" s="26"/>
      <c r="Z3" s="26"/>
      <c r="AA3" s="26"/>
    </row>
    <row r="4" spans="1:27">
      <c r="A4" s="33" t="s">
        <v>1</v>
      </c>
      <c r="B4" s="33" t="s">
        <v>0</v>
      </c>
      <c r="C4" s="31" t="s">
        <v>4</v>
      </c>
      <c r="D4" s="31" t="s">
        <v>5</v>
      </c>
      <c r="E4" s="35" t="s">
        <v>6</v>
      </c>
      <c r="F4" s="36"/>
      <c r="G4" s="36"/>
      <c r="H4" s="36"/>
      <c r="I4" s="37"/>
      <c r="J4" s="20" t="s">
        <v>7</v>
      </c>
      <c r="K4" s="20"/>
      <c r="L4" s="19"/>
      <c r="M4" s="20"/>
      <c r="N4" s="20"/>
      <c r="O4" s="20"/>
      <c r="P4" s="20"/>
      <c r="Q4" s="19"/>
      <c r="R4" s="19"/>
      <c r="S4" s="20" t="s">
        <v>8</v>
      </c>
      <c r="T4" s="20"/>
      <c r="U4" s="20"/>
      <c r="V4" s="20"/>
      <c r="W4" s="19"/>
      <c r="X4" s="29" t="s">
        <v>9</v>
      </c>
      <c r="Y4" s="31" t="s">
        <v>10</v>
      </c>
      <c r="Z4" s="31" t="s">
        <v>11</v>
      </c>
      <c r="AA4" s="31" t="s">
        <v>12</v>
      </c>
    </row>
    <row r="5" spans="1:27" ht="48">
      <c r="A5" s="34"/>
      <c r="B5" s="34"/>
      <c r="C5" s="32"/>
      <c r="D5" s="32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27</v>
      </c>
      <c r="T5" s="1" t="s">
        <v>28</v>
      </c>
      <c r="U5" s="1" t="s">
        <v>29</v>
      </c>
      <c r="V5" s="1" t="s">
        <v>30</v>
      </c>
      <c r="W5" s="3" t="s">
        <v>31</v>
      </c>
      <c r="X5" s="30"/>
      <c r="Y5" s="32"/>
      <c r="Z5" s="32"/>
      <c r="AA5" s="32"/>
    </row>
    <row r="6" spans="1:27" s="7" customFormat="1" ht="18" customHeight="1">
      <c r="A6" s="8" t="s">
        <v>33</v>
      </c>
      <c r="B6" s="9" t="s">
        <v>43</v>
      </c>
      <c r="C6" s="8">
        <v>2023</v>
      </c>
      <c r="D6" s="8" t="s">
        <v>45</v>
      </c>
      <c r="E6" s="8">
        <v>70</v>
      </c>
      <c r="F6" s="8">
        <v>11</v>
      </c>
      <c r="G6" s="8">
        <f>E6+F6</f>
        <v>81</v>
      </c>
      <c r="H6" s="8">
        <v>95</v>
      </c>
      <c r="I6" s="10">
        <f>G6/H6*30</f>
        <v>25.578947368421051</v>
      </c>
      <c r="J6" s="8">
        <v>3.87</v>
      </c>
      <c r="K6" s="8">
        <v>4.28</v>
      </c>
      <c r="L6" s="10">
        <f>J6/K6*45</f>
        <v>40.689252336448597</v>
      </c>
      <c r="M6" s="8"/>
      <c r="N6" s="8"/>
      <c r="O6" s="8">
        <v>6.9</v>
      </c>
      <c r="P6" s="8">
        <v>50</v>
      </c>
      <c r="Q6" s="10">
        <f>O6/P6*15</f>
        <v>2.0700000000000003</v>
      </c>
      <c r="R6" s="10">
        <f>L6+Q6</f>
        <v>42.759252336448597</v>
      </c>
      <c r="S6" s="8">
        <v>30</v>
      </c>
      <c r="T6" s="8">
        <v>5.6</v>
      </c>
      <c r="U6" s="8">
        <f>S6+T6</f>
        <v>35.6</v>
      </c>
      <c r="V6" s="8">
        <v>44</v>
      </c>
      <c r="W6" s="10">
        <f>U6/V6*10</f>
        <v>8.0909090909090899</v>
      </c>
      <c r="X6" s="10">
        <f>I6+R6+W6</f>
        <v>76.429108795778745</v>
      </c>
      <c r="Y6" s="8">
        <f>RANK(X6,$X$6:$X$29,0)</f>
        <v>13</v>
      </c>
      <c r="Z6" s="8">
        <v>24</v>
      </c>
      <c r="AA6" s="11">
        <f>Y6/Z6</f>
        <v>0.54166666666666663</v>
      </c>
    </row>
    <row r="7" spans="1:27" s="7" customFormat="1" ht="18" customHeight="1">
      <c r="A7" s="8" t="s">
        <v>34</v>
      </c>
      <c r="B7" s="9" t="s">
        <v>44</v>
      </c>
      <c r="C7" s="8">
        <v>2023</v>
      </c>
      <c r="D7" s="8" t="s">
        <v>45</v>
      </c>
      <c r="E7" s="8">
        <v>70</v>
      </c>
      <c r="F7" s="8">
        <v>15</v>
      </c>
      <c r="G7" s="8">
        <f t="shared" ref="G7:G29" si="0">E7+F7</f>
        <v>85</v>
      </c>
      <c r="H7" s="8">
        <v>95</v>
      </c>
      <c r="I7" s="10">
        <f t="shared" ref="I7:I29" si="1">G7/H7*30</f>
        <v>26.842105263157894</v>
      </c>
      <c r="J7" s="8">
        <v>4</v>
      </c>
      <c r="K7" s="8">
        <v>4.28</v>
      </c>
      <c r="L7" s="10">
        <f t="shared" ref="L7:L29" si="2">J7/K7*45</f>
        <v>42.056074766355138</v>
      </c>
      <c r="M7" s="8"/>
      <c r="N7" s="8"/>
      <c r="O7" s="8">
        <v>2.85</v>
      </c>
      <c r="P7" s="8">
        <v>50</v>
      </c>
      <c r="Q7" s="10">
        <f t="shared" ref="Q7:Q29" si="3">O7/P7*15</f>
        <v>0.85499999999999998</v>
      </c>
      <c r="R7" s="10">
        <f t="shared" ref="R7:R29" si="4">L7+Q7</f>
        <v>42.911074766355135</v>
      </c>
      <c r="S7" s="8">
        <v>30</v>
      </c>
      <c r="T7" s="8">
        <v>14</v>
      </c>
      <c r="U7" s="8">
        <f t="shared" ref="U7:U29" si="5">S7+T7</f>
        <v>44</v>
      </c>
      <c r="V7" s="8">
        <v>44</v>
      </c>
      <c r="W7" s="10">
        <f t="shared" ref="W7:W29" si="6">U7/V7*10</f>
        <v>10</v>
      </c>
      <c r="X7" s="10">
        <f t="shared" ref="X7:X29" si="7">I7+R7+W7</f>
        <v>79.753180029513032</v>
      </c>
      <c r="Y7" s="8">
        <f t="shared" ref="Y7:Y29" si="8">RANK(X7,$X$6:$X$29,0)</f>
        <v>8</v>
      </c>
      <c r="Z7" s="8">
        <v>24</v>
      </c>
      <c r="AA7" s="11">
        <f t="shared" ref="AA7:AA29" si="9">Y7/Z7</f>
        <v>0.33333333333333331</v>
      </c>
    </row>
    <row r="8" spans="1:27" s="7" customFormat="1" ht="18" customHeight="1">
      <c r="A8" s="8" t="s">
        <v>36</v>
      </c>
      <c r="B8" s="9" t="s">
        <v>35</v>
      </c>
      <c r="C8" s="8">
        <v>2023</v>
      </c>
      <c r="D8" s="8" t="s">
        <v>45</v>
      </c>
      <c r="E8" s="8">
        <v>70</v>
      </c>
      <c r="F8" s="8">
        <v>14</v>
      </c>
      <c r="G8" s="8">
        <f t="shared" si="0"/>
        <v>84</v>
      </c>
      <c r="H8" s="8">
        <v>95</v>
      </c>
      <c r="I8" s="10">
        <f t="shared" si="1"/>
        <v>26.526315789473685</v>
      </c>
      <c r="J8" s="8">
        <v>3.89</v>
      </c>
      <c r="K8" s="8">
        <v>4.28</v>
      </c>
      <c r="L8" s="10">
        <f t="shared" si="2"/>
        <v>40.899532710280376</v>
      </c>
      <c r="M8" s="8"/>
      <c r="N8" s="8"/>
      <c r="O8" s="8">
        <v>13.8</v>
      </c>
      <c r="P8" s="8">
        <v>50</v>
      </c>
      <c r="Q8" s="10">
        <f t="shared" si="3"/>
        <v>4.1400000000000006</v>
      </c>
      <c r="R8" s="10">
        <f t="shared" si="4"/>
        <v>45.039532710280376</v>
      </c>
      <c r="S8" s="8">
        <v>30</v>
      </c>
      <c r="T8" s="8">
        <v>5</v>
      </c>
      <c r="U8" s="8">
        <f t="shared" si="5"/>
        <v>35</v>
      </c>
      <c r="V8" s="8">
        <v>44</v>
      </c>
      <c r="W8" s="10">
        <f t="shared" si="6"/>
        <v>7.9545454545454541</v>
      </c>
      <c r="X8" s="10">
        <f t="shared" si="7"/>
        <v>79.520393954299507</v>
      </c>
      <c r="Y8" s="8">
        <f t="shared" si="8"/>
        <v>10</v>
      </c>
      <c r="Z8" s="8">
        <v>24</v>
      </c>
      <c r="AA8" s="11">
        <f t="shared" si="9"/>
        <v>0.41666666666666669</v>
      </c>
    </row>
    <row r="9" spans="1:27" s="7" customFormat="1" ht="18" customHeight="1">
      <c r="A9" s="8" t="s">
        <v>38</v>
      </c>
      <c r="B9" s="9" t="s">
        <v>37</v>
      </c>
      <c r="C9" s="8">
        <v>2023</v>
      </c>
      <c r="D9" s="8" t="s">
        <v>45</v>
      </c>
      <c r="E9" s="8">
        <v>70</v>
      </c>
      <c r="F9" s="8">
        <v>11</v>
      </c>
      <c r="G9" s="8">
        <f t="shared" si="0"/>
        <v>81</v>
      </c>
      <c r="H9" s="8">
        <v>95</v>
      </c>
      <c r="I9" s="10">
        <f t="shared" si="1"/>
        <v>25.578947368421051</v>
      </c>
      <c r="J9" s="8">
        <v>4.0199999999999996</v>
      </c>
      <c r="K9" s="8">
        <v>4.28</v>
      </c>
      <c r="L9" s="10">
        <f t="shared" si="2"/>
        <v>42.26635514018691</v>
      </c>
      <c r="M9" s="8"/>
      <c r="N9" s="8"/>
      <c r="O9" s="8">
        <v>1.2</v>
      </c>
      <c r="P9" s="8">
        <v>50</v>
      </c>
      <c r="Q9" s="10">
        <f t="shared" si="3"/>
        <v>0.36</v>
      </c>
      <c r="R9" s="10">
        <f t="shared" si="4"/>
        <v>42.626355140186909</v>
      </c>
      <c r="S9" s="8">
        <v>30</v>
      </c>
      <c r="T9" s="8">
        <v>4</v>
      </c>
      <c r="U9" s="8">
        <f t="shared" si="5"/>
        <v>34</v>
      </c>
      <c r="V9" s="8">
        <v>44</v>
      </c>
      <c r="W9" s="10">
        <f t="shared" si="6"/>
        <v>7.7272727272727266</v>
      </c>
      <c r="X9" s="10">
        <f t="shared" si="7"/>
        <v>75.932575235880677</v>
      </c>
      <c r="Y9" s="8">
        <f t="shared" si="8"/>
        <v>16</v>
      </c>
      <c r="Z9" s="8">
        <v>24</v>
      </c>
      <c r="AA9" s="11">
        <f t="shared" si="9"/>
        <v>0.66666666666666663</v>
      </c>
    </row>
    <row r="10" spans="1:27" s="7" customFormat="1" ht="18" customHeight="1">
      <c r="A10" s="8" t="s">
        <v>40</v>
      </c>
      <c r="B10" s="9" t="s">
        <v>39</v>
      </c>
      <c r="C10" s="8">
        <v>2023</v>
      </c>
      <c r="D10" s="8" t="s">
        <v>45</v>
      </c>
      <c r="E10" s="8">
        <v>70</v>
      </c>
      <c r="F10" s="8">
        <v>8.5399999999999991</v>
      </c>
      <c r="G10" s="8">
        <f t="shared" si="0"/>
        <v>78.539999999999992</v>
      </c>
      <c r="H10" s="8">
        <v>95</v>
      </c>
      <c r="I10" s="10">
        <f t="shared" si="1"/>
        <v>24.802105263157895</v>
      </c>
      <c r="J10" s="8">
        <v>3.65</v>
      </c>
      <c r="K10" s="8">
        <v>4.28</v>
      </c>
      <c r="L10" s="10">
        <f t="shared" si="2"/>
        <v>38.376168224299064</v>
      </c>
      <c r="M10" s="8"/>
      <c r="N10" s="8"/>
      <c r="O10" s="8">
        <v>1.2</v>
      </c>
      <c r="P10" s="8">
        <v>50</v>
      </c>
      <c r="Q10" s="10">
        <f t="shared" si="3"/>
        <v>0.36</v>
      </c>
      <c r="R10" s="10">
        <f t="shared" si="4"/>
        <v>38.736168224299064</v>
      </c>
      <c r="S10" s="8">
        <v>30</v>
      </c>
      <c r="T10" s="8">
        <v>3</v>
      </c>
      <c r="U10" s="8">
        <f t="shared" si="5"/>
        <v>33</v>
      </c>
      <c r="V10" s="8">
        <v>44</v>
      </c>
      <c r="W10" s="10">
        <f t="shared" si="6"/>
        <v>7.5</v>
      </c>
      <c r="X10" s="10">
        <f t="shared" si="7"/>
        <v>71.038273487456962</v>
      </c>
      <c r="Y10" s="8">
        <f t="shared" si="8"/>
        <v>24</v>
      </c>
      <c r="Z10" s="8">
        <v>24</v>
      </c>
      <c r="AA10" s="11">
        <f t="shared" si="9"/>
        <v>1</v>
      </c>
    </row>
    <row r="11" spans="1:27" s="7" customFormat="1" ht="18" customHeight="1">
      <c r="A11" s="8" t="s">
        <v>42</v>
      </c>
      <c r="B11" s="9" t="s">
        <v>41</v>
      </c>
      <c r="C11" s="8">
        <v>2023</v>
      </c>
      <c r="D11" s="8" t="s">
        <v>45</v>
      </c>
      <c r="E11" s="8">
        <v>70</v>
      </c>
      <c r="F11" s="8">
        <v>21</v>
      </c>
      <c r="G11" s="8">
        <f t="shared" si="0"/>
        <v>91</v>
      </c>
      <c r="H11" s="8">
        <v>95</v>
      </c>
      <c r="I11" s="10">
        <f t="shared" si="1"/>
        <v>28.736842105263158</v>
      </c>
      <c r="J11" s="8">
        <v>4.0599999999999996</v>
      </c>
      <c r="K11" s="8">
        <v>4.28</v>
      </c>
      <c r="L11" s="10">
        <f t="shared" si="2"/>
        <v>42.686915887850461</v>
      </c>
      <c r="M11" s="8"/>
      <c r="N11" s="8"/>
      <c r="O11" s="8">
        <v>13.6</v>
      </c>
      <c r="P11" s="8">
        <v>50</v>
      </c>
      <c r="Q11" s="10">
        <f t="shared" si="3"/>
        <v>4.08</v>
      </c>
      <c r="R11" s="10">
        <f t="shared" si="4"/>
        <v>46.766915887850459</v>
      </c>
      <c r="S11" s="8">
        <v>30</v>
      </c>
      <c r="T11" s="8">
        <v>3</v>
      </c>
      <c r="U11" s="8">
        <f t="shared" si="5"/>
        <v>33</v>
      </c>
      <c r="V11" s="8">
        <v>44</v>
      </c>
      <c r="W11" s="10">
        <f t="shared" si="6"/>
        <v>7.5</v>
      </c>
      <c r="X11" s="10">
        <f t="shared" si="7"/>
        <v>83.003757993113624</v>
      </c>
      <c r="Y11" s="8">
        <f t="shared" si="8"/>
        <v>4</v>
      </c>
      <c r="Z11" s="8">
        <v>24</v>
      </c>
      <c r="AA11" s="11">
        <f t="shared" si="9"/>
        <v>0.16666666666666666</v>
      </c>
    </row>
    <row r="12" spans="1:27" s="7" customFormat="1" ht="18" customHeight="1">
      <c r="A12" s="8" t="s">
        <v>46</v>
      </c>
      <c r="B12" s="9" t="s">
        <v>51</v>
      </c>
      <c r="C12" s="8">
        <v>2023</v>
      </c>
      <c r="D12" s="8" t="s">
        <v>56</v>
      </c>
      <c r="E12" s="8">
        <v>70</v>
      </c>
      <c r="F12" s="8">
        <v>3.21</v>
      </c>
      <c r="G12" s="8">
        <f t="shared" si="0"/>
        <v>73.209999999999994</v>
      </c>
      <c r="H12" s="8">
        <v>95</v>
      </c>
      <c r="I12" s="10">
        <f t="shared" si="1"/>
        <v>23.11894736842105</v>
      </c>
      <c r="J12" s="8">
        <v>3.94</v>
      </c>
      <c r="K12" s="8">
        <v>4.28</v>
      </c>
      <c r="L12" s="10">
        <f t="shared" si="2"/>
        <v>41.425233644859809</v>
      </c>
      <c r="M12" s="8"/>
      <c r="N12" s="8"/>
      <c r="O12" s="8">
        <v>0.8</v>
      </c>
      <c r="P12" s="8">
        <v>50</v>
      </c>
      <c r="Q12" s="10">
        <f t="shared" si="3"/>
        <v>0.24</v>
      </c>
      <c r="R12" s="10">
        <f t="shared" si="4"/>
        <v>41.665233644859811</v>
      </c>
      <c r="S12" s="8">
        <v>30</v>
      </c>
      <c r="T12" s="8">
        <v>6</v>
      </c>
      <c r="U12" s="8">
        <f t="shared" si="5"/>
        <v>36</v>
      </c>
      <c r="V12" s="8">
        <v>44</v>
      </c>
      <c r="W12" s="10">
        <f t="shared" si="6"/>
        <v>8.1818181818181817</v>
      </c>
      <c r="X12" s="10">
        <f t="shared" si="7"/>
        <v>72.965999195099045</v>
      </c>
      <c r="Y12" s="8">
        <f t="shared" si="8"/>
        <v>20</v>
      </c>
      <c r="Z12" s="8">
        <v>24</v>
      </c>
      <c r="AA12" s="11">
        <f t="shared" si="9"/>
        <v>0.83333333333333337</v>
      </c>
    </row>
    <row r="13" spans="1:27" s="7" customFormat="1" ht="18" customHeight="1">
      <c r="A13" s="8" t="s">
        <v>47</v>
      </c>
      <c r="B13" s="9" t="s">
        <v>52</v>
      </c>
      <c r="C13" s="8">
        <v>2023</v>
      </c>
      <c r="D13" s="8" t="s">
        <v>56</v>
      </c>
      <c r="E13" s="8">
        <v>70</v>
      </c>
      <c r="F13" s="8">
        <v>16</v>
      </c>
      <c r="G13" s="8">
        <f t="shared" si="0"/>
        <v>86</v>
      </c>
      <c r="H13" s="8">
        <v>95</v>
      </c>
      <c r="I13" s="10">
        <f t="shared" si="1"/>
        <v>27.157894736842106</v>
      </c>
      <c r="J13" s="8">
        <v>3.93</v>
      </c>
      <c r="K13" s="8">
        <v>4.28</v>
      </c>
      <c r="L13" s="10">
        <f t="shared" si="2"/>
        <v>41.320093457943926</v>
      </c>
      <c r="M13" s="8"/>
      <c r="N13" s="8"/>
      <c r="O13" s="8">
        <v>14.5</v>
      </c>
      <c r="P13" s="8">
        <v>50</v>
      </c>
      <c r="Q13" s="10">
        <f t="shared" si="3"/>
        <v>4.3499999999999996</v>
      </c>
      <c r="R13" s="10">
        <f t="shared" si="4"/>
        <v>45.670093457943928</v>
      </c>
      <c r="S13" s="8">
        <v>30</v>
      </c>
      <c r="T13" s="8">
        <v>13</v>
      </c>
      <c r="U13" s="8">
        <f t="shared" si="5"/>
        <v>43</v>
      </c>
      <c r="V13" s="8">
        <v>44</v>
      </c>
      <c r="W13" s="10">
        <f t="shared" si="6"/>
        <v>9.7727272727272734</v>
      </c>
      <c r="X13" s="10">
        <f t="shared" si="7"/>
        <v>82.600715467513311</v>
      </c>
      <c r="Y13" s="8">
        <f t="shared" si="8"/>
        <v>6</v>
      </c>
      <c r="Z13" s="8">
        <v>24</v>
      </c>
      <c r="AA13" s="11">
        <f t="shared" si="9"/>
        <v>0.25</v>
      </c>
    </row>
    <row r="14" spans="1:27" s="7" customFormat="1" ht="18" customHeight="1">
      <c r="A14" s="8" t="s">
        <v>48</v>
      </c>
      <c r="B14" s="9" t="s">
        <v>53</v>
      </c>
      <c r="C14" s="8">
        <v>2023</v>
      </c>
      <c r="D14" s="8" t="s">
        <v>56</v>
      </c>
      <c r="E14" s="8">
        <v>70</v>
      </c>
      <c r="F14" s="8">
        <v>25</v>
      </c>
      <c r="G14" s="8">
        <f t="shared" si="0"/>
        <v>95</v>
      </c>
      <c r="H14" s="8">
        <v>95</v>
      </c>
      <c r="I14" s="10">
        <f t="shared" si="1"/>
        <v>30</v>
      </c>
      <c r="J14" s="8">
        <v>4.1500000000000004</v>
      </c>
      <c r="K14" s="8">
        <v>4.28</v>
      </c>
      <c r="L14" s="10">
        <f t="shared" si="2"/>
        <v>43.633177570093459</v>
      </c>
      <c r="M14" s="8"/>
      <c r="N14" s="8"/>
      <c r="O14" s="8">
        <v>19.149999999999999</v>
      </c>
      <c r="P14" s="8">
        <v>50</v>
      </c>
      <c r="Q14" s="10">
        <f t="shared" si="3"/>
        <v>5.7449999999999992</v>
      </c>
      <c r="R14" s="10">
        <f t="shared" si="4"/>
        <v>49.378177570093456</v>
      </c>
      <c r="S14" s="8">
        <v>30</v>
      </c>
      <c r="T14" s="8">
        <v>14</v>
      </c>
      <c r="U14" s="8">
        <f t="shared" si="5"/>
        <v>44</v>
      </c>
      <c r="V14" s="8">
        <v>44</v>
      </c>
      <c r="W14" s="10">
        <f t="shared" si="6"/>
        <v>10</v>
      </c>
      <c r="X14" s="10">
        <f t="shared" si="7"/>
        <v>89.378177570093456</v>
      </c>
      <c r="Y14" s="8">
        <f t="shared" si="8"/>
        <v>1</v>
      </c>
      <c r="Z14" s="8">
        <v>24</v>
      </c>
      <c r="AA14" s="11">
        <f t="shared" si="9"/>
        <v>4.1666666666666664E-2</v>
      </c>
    </row>
    <row r="15" spans="1:27" s="7" customFormat="1" ht="18" customHeight="1">
      <c r="A15" s="8" t="s">
        <v>49</v>
      </c>
      <c r="B15" s="9" t="s">
        <v>55</v>
      </c>
      <c r="C15" s="8">
        <v>2023</v>
      </c>
      <c r="D15" s="8" t="s">
        <v>56</v>
      </c>
      <c r="E15" s="8">
        <v>70</v>
      </c>
      <c r="F15" s="8">
        <v>19</v>
      </c>
      <c r="G15" s="8">
        <f t="shared" si="0"/>
        <v>89</v>
      </c>
      <c r="H15" s="8">
        <v>95</v>
      </c>
      <c r="I15" s="10">
        <f t="shared" si="1"/>
        <v>28.105263157894736</v>
      </c>
      <c r="J15" s="8">
        <v>4.1100000000000003</v>
      </c>
      <c r="K15" s="8">
        <v>4.28</v>
      </c>
      <c r="L15" s="10">
        <f t="shared" si="2"/>
        <v>43.212616822429908</v>
      </c>
      <c r="M15" s="8"/>
      <c r="N15" s="8"/>
      <c r="O15" s="8">
        <v>12.4</v>
      </c>
      <c r="P15" s="8">
        <v>50</v>
      </c>
      <c r="Q15" s="10">
        <f t="shared" si="3"/>
        <v>3.7199999999999998</v>
      </c>
      <c r="R15" s="10">
        <f t="shared" si="4"/>
        <v>46.932616822429907</v>
      </c>
      <c r="S15" s="8">
        <v>30</v>
      </c>
      <c r="T15" s="8">
        <v>4</v>
      </c>
      <c r="U15" s="8">
        <f t="shared" si="5"/>
        <v>34</v>
      </c>
      <c r="V15" s="8">
        <v>44</v>
      </c>
      <c r="W15" s="10">
        <f t="shared" si="6"/>
        <v>7.7272727272727266</v>
      </c>
      <c r="X15" s="10">
        <f t="shared" si="7"/>
        <v>82.765152707597366</v>
      </c>
      <c r="Y15" s="8">
        <f t="shared" si="8"/>
        <v>5</v>
      </c>
      <c r="Z15" s="8">
        <v>24</v>
      </c>
      <c r="AA15" s="11">
        <f t="shared" si="9"/>
        <v>0.20833333333333334</v>
      </c>
    </row>
    <row r="16" spans="1:27" s="7" customFormat="1" ht="18" customHeight="1">
      <c r="A16" s="8" t="s">
        <v>50</v>
      </c>
      <c r="B16" s="9" t="s">
        <v>54</v>
      </c>
      <c r="C16" s="8">
        <v>2023</v>
      </c>
      <c r="D16" s="8" t="s">
        <v>56</v>
      </c>
      <c r="E16" s="8">
        <v>70</v>
      </c>
      <c r="F16" s="8">
        <v>13</v>
      </c>
      <c r="G16" s="8">
        <f t="shared" si="0"/>
        <v>83</v>
      </c>
      <c r="H16" s="8">
        <v>95</v>
      </c>
      <c r="I16" s="10">
        <f t="shared" si="1"/>
        <v>26.210526315789476</v>
      </c>
      <c r="J16" s="8">
        <v>3.93</v>
      </c>
      <c r="K16" s="8">
        <v>4.28</v>
      </c>
      <c r="L16" s="10">
        <f t="shared" si="2"/>
        <v>41.320093457943926</v>
      </c>
      <c r="M16" s="8"/>
      <c r="N16" s="8"/>
      <c r="O16" s="8">
        <v>10.15</v>
      </c>
      <c r="P16" s="8">
        <v>50</v>
      </c>
      <c r="Q16" s="10">
        <f t="shared" si="3"/>
        <v>3.0450000000000004</v>
      </c>
      <c r="R16" s="10">
        <f t="shared" si="4"/>
        <v>44.365093457943928</v>
      </c>
      <c r="S16" s="8">
        <v>30</v>
      </c>
      <c r="T16" s="8">
        <v>8</v>
      </c>
      <c r="U16" s="8">
        <f t="shared" si="5"/>
        <v>38</v>
      </c>
      <c r="V16" s="8">
        <v>44</v>
      </c>
      <c r="W16" s="10">
        <f t="shared" si="6"/>
        <v>8.6363636363636367</v>
      </c>
      <c r="X16" s="10">
        <f t="shared" si="7"/>
        <v>79.211983410097048</v>
      </c>
      <c r="Y16" s="8">
        <f t="shared" si="8"/>
        <v>11</v>
      </c>
      <c r="Z16" s="8">
        <v>24</v>
      </c>
      <c r="AA16" s="11">
        <f t="shared" si="9"/>
        <v>0.45833333333333331</v>
      </c>
    </row>
    <row r="17" spans="1:27" s="7" customFormat="1" ht="18" customHeight="1">
      <c r="A17" s="8" t="s">
        <v>58</v>
      </c>
      <c r="B17" s="9" t="s">
        <v>57</v>
      </c>
      <c r="C17" s="8">
        <v>2023</v>
      </c>
      <c r="D17" s="12" t="s">
        <v>83</v>
      </c>
      <c r="E17" s="8">
        <v>70</v>
      </c>
      <c r="F17" s="8">
        <v>9</v>
      </c>
      <c r="G17" s="8">
        <f t="shared" si="0"/>
        <v>79</v>
      </c>
      <c r="H17" s="8">
        <v>95</v>
      </c>
      <c r="I17" s="10">
        <f t="shared" si="1"/>
        <v>24.947368421052634</v>
      </c>
      <c r="J17" s="8">
        <v>3.96</v>
      </c>
      <c r="K17" s="8">
        <v>4.28</v>
      </c>
      <c r="L17" s="10">
        <f t="shared" si="2"/>
        <v>41.635514018691588</v>
      </c>
      <c r="M17" s="8"/>
      <c r="N17" s="8"/>
      <c r="O17" s="8">
        <v>2</v>
      </c>
      <c r="P17" s="8">
        <v>50</v>
      </c>
      <c r="Q17" s="10">
        <f t="shared" si="3"/>
        <v>0.6</v>
      </c>
      <c r="R17" s="10">
        <f t="shared" si="4"/>
        <v>42.235514018691589</v>
      </c>
      <c r="S17" s="8">
        <v>30</v>
      </c>
      <c r="T17" s="8">
        <v>0</v>
      </c>
      <c r="U17" s="8">
        <f t="shared" si="5"/>
        <v>30</v>
      </c>
      <c r="V17" s="8">
        <v>44</v>
      </c>
      <c r="W17" s="10">
        <f t="shared" si="6"/>
        <v>6.8181818181818175</v>
      </c>
      <c r="X17" s="10">
        <f t="shared" si="7"/>
        <v>74.001064257926032</v>
      </c>
      <c r="Y17" s="8">
        <f t="shared" si="8"/>
        <v>19</v>
      </c>
      <c r="Z17" s="8">
        <v>24</v>
      </c>
      <c r="AA17" s="11">
        <f t="shared" si="9"/>
        <v>0.79166666666666663</v>
      </c>
    </row>
    <row r="18" spans="1:27" s="7" customFormat="1" ht="18" customHeight="1">
      <c r="A18" s="8" t="s">
        <v>60</v>
      </c>
      <c r="B18" s="9" t="s">
        <v>59</v>
      </c>
      <c r="C18" s="8">
        <v>2023</v>
      </c>
      <c r="D18" s="12" t="s">
        <v>83</v>
      </c>
      <c r="E18" s="8">
        <v>70</v>
      </c>
      <c r="F18" s="8">
        <v>12</v>
      </c>
      <c r="G18" s="8">
        <f t="shared" si="0"/>
        <v>82</v>
      </c>
      <c r="H18" s="8">
        <v>95</v>
      </c>
      <c r="I18" s="10">
        <f t="shared" si="1"/>
        <v>25.894736842105264</v>
      </c>
      <c r="J18" s="8">
        <v>3.77</v>
      </c>
      <c r="K18" s="8">
        <v>4.28</v>
      </c>
      <c r="L18" s="10">
        <f t="shared" si="2"/>
        <v>39.637850467289717</v>
      </c>
      <c r="M18" s="8"/>
      <c r="N18" s="8"/>
      <c r="O18" s="8">
        <v>0.6</v>
      </c>
      <c r="P18" s="8">
        <v>50</v>
      </c>
      <c r="Q18" s="10">
        <f t="shared" si="3"/>
        <v>0.18</v>
      </c>
      <c r="R18" s="10">
        <f t="shared" si="4"/>
        <v>39.817850467289716</v>
      </c>
      <c r="S18" s="8">
        <v>30</v>
      </c>
      <c r="T18" s="8">
        <v>1</v>
      </c>
      <c r="U18" s="8">
        <f t="shared" si="5"/>
        <v>31</v>
      </c>
      <c r="V18" s="8">
        <v>44</v>
      </c>
      <c r="W18" s="10">
        <f t="shared" si="6"/>
        <v>7.0454545454545459</v>
      </c>
      <c r="X18" s="10">
        <f t="shared" si="7"/>
        <v>72.758041854849523</v>
      </c>
      <c r="Y18" s="8">
        <f t="shared" si="8"/>
        <v>21</v>
      </c>
      <c r="Z18" s="8">
        <v>24</v>
      </c>
      <c r="AA18" s="11">
        <f t="shared" si="9"/>
        <v>0.875</v>
      </c>
    </row>
    <row r="19" spans="1:27" s="7" customFormat="1" ht="18" customHeight="1">
      <c r="A19" s="8" t="s">
        <v>62</v>
      </c>
      <c r="B19" s="9" t="s">
        <v>61</v>
      </c>
      <c r="C19" s="8">
        <v>2023</v>
      </c>
      <c r="D19" s="12" t="s">
        <v>83</v>
      </c>
      <c r="E19" s="8">
        <v>70</v>
      </c>
      <c r="F19" s="8">
        <v>5.05</v>
      </c>
      <c r="G19" s="8">
        <f t="shared" si="0"/>
        <v>75.05</v>
      </c>
      <c r="H19" s="8">
        <v>95</v>
      </c>
      <c r="I19" s="10">
        <f t="shared" si="1"/>
        <v>23.7</v>
      </c>
      <c r="J19" s="8">
        <v>4.05</v>
      </c>
      <c r="K19" s="8">
        <v>4.28</v>
      </c>
      <c r="L19" s="10">
        <f t="shared" si="2"/>
        <v>42.581775700934578</v>
      </c>
      <c r="M19" s="8"/>
      <c r="N19" s="8"/>
      <c r="O19" s="8">
        <v>2.4500000000000002</v>
      </c>
      <c r="P19" s="8">
        <v>50</v>
      </c>
      <c r="Q19" s="10">
        <f t="shared" si="3"/>
        <v>0.73499999999999999</v>
      </c>
      <c r="R19" s="10">
        <f t="shared" si="4"/>
        <v>43.316775700934578</v>
      </c>
      <c r="S19" s="8">
        <v>30</v>
      </c>
      <c r="T19" s="8">
        <v>10</v>
      </c>
      <c r="U19" s="8">
        <f t="shared" si="5"/>
        <v>40</v>
      </c>
      <c r="V19" s="8">
        <v>44</v>
      </c>
      <c r="W19" s="10">
        <f t="shared" si="6"/>
        <v>9.0909090909090899</v>
      </c>
      <c r="X19" s="10">
        <f t="shared" si="7"/>
        <v>76.107684791843667</v>
      </c>
      <c r="Y19" s="8">
        <f t="shared" si="8"/>
        <v>14</v>
      </c>
      <c r="Z19" s="8">
        <v>24</v>
      </c>
      <c r="AA19" s="11">
        <f t="shared" si="9"/>
        <v>0.58333333333333337</v>
      </c>
    </row>
    <row r="20" spans="1:27" s="7" customFormat="1" ht="18" customHeight="1">
      <c r="A20" s="8" t="s">
        <v>64</v>
      </c>
      <c r="B20" s="9" t="s">
        <v>63</v>
      </c>
      <c r="C20" s="8">
        <v>2023</v>
      </c>
      <c r="D20" s="12" t="s">
        <v>83</v>
      </c>
      <c r="E20" s="8">
        <v>70</v>
      </c>
      <c r="F20" s="8">
        <v>2.52</v>
      </c>
      <c r="G20" s="8">
        <f t="shared" si="0"/>
        <v>72.52</v>
      </c>
      <c r="H20" s="8">
        <v>95</v>
      </c>
      <c r="I20" s="10">
        <f t="shared" si="1"/>
        <v>22.901052631578949</v>
      </c>
      <c r="J20" s="8">
        <v>4</v>
      </c>
      <c r="K20" s="8">
        <v>4.28</v>
      </c>
      <c r="L20" s="10">
        <f t="shared" si="2"/>
        <v>42.056074766355138</v>
      </c>
      <c r="M20" s="8"/>
      <c r="N20" s="8"/>
      <c r="O20" s="8">
        <v>2.1</v>
      </c>
      <c r="P20" s="8">
        <v>50</v>
      </c>
      <c r="Q20" s="10">
        <f t="shared" si="3"/>
        <v>0.63</v>
      </c>
      <c r="R20" s="10">
        <f t="shared" si="4"/>
        <v>42.686074766355141</v>
      </c>
      <c r="S20" s="8">
        <v>30</v>
      </c>
      <c r="T20" s="8">
        <v>0.2</v>
      </c>
      <c r="U20" s="8">
        <f t="shared" si="5"/>
        <v>30.2</v>
      </c>
      <c r="V20" s="8">
        <v>44</v>
      </c>
      <c r="W20" s="10">
        <f t="shared" si="6"/>
        <v>6.8636363636363642</v>
      </c>
      <c r="X20" s="10">
        <f t="shared" si="7"/>
        <v>72.450763761570457</v>
      </c>
      <c r="Y20" s="8">
        <f t="shared" si="8"/>
        <v>23</v>
      </c>
      <c r="Z20" s="8">
        <v>24</v>
      </c>
      <c r="AA20" s="11">
        <f t="shared" si="9"/>
        <v>0.95833333333333337</v>
      </c>
    </row>
    <row r="21" spans="1:27" s="7" customFormat="1" ht="18" customHeight="1">
      <c r="A21" s="8" t="s">
        <v>66</v>
      </c>
      <c r="B21" s="9" t="s">
        <v>65</v>
      </c>
      <c r="C21" s="8">
        <v>2023</v>
      </c>
      <c r="D21" s="12" t="s">
        <v>83</v>
      </c>
      <c r="E21" s="8">
        <v>70</v>
      </c>
      <c r="F21" s="8">
        <v>10</v>
      </c>
      <c r="G21" s="8">
        <f t="shared" si="0"/>
        <v>80</v>
      </c>
      <c r="H21" s="8">
        <v>95</v>
      </c>
      <c r="I21" s="10">
        <f t="shared" si="1"/>
        <v>25.263157894736842</v>
      </c>
      <c r="J21" s="8">
        <v>4.04</v>
      </c>
      <c r="K21" s="8">
        <v>4.28</v>
      </c>
      <c r="L21" s="10">
        <f t="shared" si="2"/>
        <v>42.476635514018689</v>
      </c>
      <c r="M21" s="8"/>
      <c r="N21" s="8"/>
      <c r="O21" s="8">
        <v>2</v>
      </c>
      <c r="P21" s="8">
        <v>50</v>
      </c>
      <c r="Q21" s="10">
        <f t="shared" si="3"/>
        <v>0.6</v>
      </c>
      <c r="R21" s="10">
        <f t="shared" si="4"/>
        <v>43.07663551401869</v>
      </c>
      <c r="S21" s="8">
        <v>30</v>
      </c>
      <c r="T21" s="8">
        <v>0</v>
      </c>
      <c r="U21" s="8">
        <f t="shared" si="5"/>
        <v>30</v>
      </c>
      <c r="V21" s="8">
        <v>44</v>
      </c>
      <c r="W21" s="10">
        <f t="shared" si="6"/>
        <v>6.8181818181818175</v>
      </c>
      <c r="X21" s="10">
        <f t="shared" si="7"/>
        <v>75.157975226937339</v>
      </c>
      <c r="Y21" s="8">
        <f t="shared" si="8"/>
        <v>17</v>
      </c>
      <c r="Z21" s="8">
        <v>24</v>
      </c>
      <c r="AA21" s="11">
        <f t="shared" si="9"/>
        <v>0.70833333333333337</v>
      </c>
    </row>
    <row r="22" spans="1:27" s="7" customFormat="1" ht="18" customHeight="1">
      <c r="A22" s="8" t="s">
        <v>68</v>
      </c>
      <c r="B22" s="9" t="s">
        <v>67</v>
      </c>
      <c r="C22" s="8">
        <v>2023</v>
      </c>
      <c r="D22" s="12" t="s">
        <v>83</v>
      </c>
      <c r="E22" s="8">
        <v>70</v>
      </c>
      <c r="F22" s="8">
        <v>10</v>
      </c>
      <c r="G22" s="8">
        <f t="shared" si="0"/>
        <v>80</v>
      </c>
      <c r="H22" s="8">
        <v>95</v>
      </c>
      <c r="I22" s="10">
        <f t="shared" si="1"/>
        <v>25.263157894736842</v>
      </c>
      <c r="J22" s="8">
        <v>4.1399999999999997</v>
      </c>
      <c r="K22" s="8">
        <v>4.28</v>
      </c>
      <c r="L22" s="10">
        <f t="shared" si="2"/>
        <v>43.528037383177562</v>
      </c>
      <c r="M22" s="8"/>
      <c r="N22" s="8"/>
      <c r="O22" s="8">
        <v>1.4</v>
      </c>
      <c r="P22" s="8">
        <v>50</v>
      </c>
      <c r="Q22" s="10">
        <f t="shared" si="3"/>
        <v>0.41999999999999993</v>
      </c>
      <c r="R22" s="10">
        <f t="shared" si="4"/>
        <v>43.948037383177564</v>
      </c>
      <c r="S22" s="8">
        <v>30</v>
      </c>
      <c r="T22" s="8">
        <v>0</v>
      </c>
      <c r="U22" s="8">
        <f t="shared" si="5"/>
        <v>30</v>
      </c>
      <c r="V22" s="8">
        <v>44</v>
      </c>
      <c r="W22" s="10">
        <f t="shared" si="6"/>
        <v>6.8181818181818175</v>
      </c>
      <c r="X22" s="10">
        <f t="shared" si="7"/>
        <v>76.029377096096226</v>
      </c>
      <c r="Y22" s="8">
        <f t="shared" si="8"/>
        <v>15</v>
      </c>
      <c r="Z22" s="8">
        <v>24</v>
      </c>
      <c r="AA22" s="11">
        <f t="shared" si="9"/>
        <v>0.625</v>
      </c>
    </row>
    <row r="23" spans="1:27" s="7" customFormat="1" ht="18" customHeight="1">
      <c r="A23" s="8" t="s">
        <v>70</v>
      </c>
      <c r="B23" s="9" t="s">
        <v>69</v>
      </c>
      <c r="C23" s="8">
        <v>2023</v>
      </c>
      <c r="D23" s="12" t="s">
        <v>83</v>
      </c>
      <c r="E23" s="8">
        <v>70</v>
      </c>
      <c r="F23" s="8">
        <v>2.13</v>
      </c>
      <c r="G23" s="8">
        <f t="shared" si="0"/>
        <v>72.13</v>
      </c>
      <c r="H23" s="8">
        <v>95</v>
      </c>
      <c r="I23" s="10">
        <f t="shared" si="1"/>
        <v>22.777894736842104</v>
      </c>
      <c r="J23" s="8">
        <v>4.0599999999999996</v>
      </c>
      <c r="K23" s="8">
        <v>4.28</v>
      </c>
      <c r="L23" s="10">
        <f t="shared" si="2"/>
        <v>42.686915887850461</v>
      </c>
      <c r="M23" s="8"/>
      <c r="N23" s="8"/>
      <c r="O23" s="8">
        <v>0.8</v>
      </c>
      <c r="P23" s="8">
        <v>50</v>
      </c>
      <c r="Q23" s="10">
        <f t="shared" si="3"/>
        <v>0.24</v>
      </c>
      <c r="R23" s="10">
        <f t="shared" si="4"/>
        <v>42.926915887850463</v>
      </c>
      <c r="S23" s="8">
        <v>30</v>
      </c>
      <c r="T23" s="8">
        <v>0</v>
      </c>
      <c r="U23" s="8">
        <f t="shared" si="5"/>
        <v>30</v>
      </c>
      <c r="V23" s="8">
        <v>44</v>
      </c>
      <c r="W23" s="10">
        <f t="shared" si="6"/>
        <v>6.8181818181818175</v>
      </c>
      <c r="X23" s="10">
        <f t="shared" si="7"/>
        <v>72.522992442874383</v>
      </c>
      <c r="Y23" s="8">
        <f t="shared" si="8"/>
        <v>22</v>
      </c>
      <c r="Z23" s="8">
        <v>24</v>
      </c>
      <c r="AA23" s="11">
        <f t="shared" si="9"/>
        <v>0.91666666666666663</v>
      </c>
    </row>
    <row r="24" spans="1:27" s="7" customFormat="1" ht="18" customHeight="1">
      <c r="A24" s="8" t="s">
        <v>72</v>
      </c>
      <c r="B24" s="9" t="s">
        <v>71</v>
      </c>
      <c r="C24" s="8">
        <v>2023</v>
      </c>
      <c r="D24" s="12" t="s">
        <v>83</v>
      </c>
      <c r="E24" s="8">
        <v>70</v>
      </c>
      <c r="F24" s="8">
        <v>23</v>
      </c>
      <c r="G24" s="8">
        <f t="shared" si="0"/>
        <v>93</v>
      </c>
      <c r="H24" s="8">
        <v>95</v>
      </c>
      <c r="I24" s="10">
        <f t="shared" si="1"/>
        <v>29.368421052631579</v>
      </c>
      <c r="J24" s="8">
        <v>4.28</v>
      </c>
      <c r="K24" s="8">
        <v>4.28</v>
      </c>
      <c r="L24" s="10">
        <f t="shared" si="2"/>
        <v>45</v>
      </c>
      <c r="M24" s="8"/>
      <c r="N24" s="8"/>
      <c r="O24" s="8">
        <v>6.3</v>
      </c>
      <c r="P24" s="8">
        <v>50</v>
      </c>
      <c r="Q24" s="10">
        <f t="shared" si="3"/>
        <v>1.8900000000000001</v>
      </c>
      <c r="R24" s="10">
        <f t="shared" si="4"/>
        <v>46.89</v>
      </c>
      <c r="S24" s="8">
        <v>30</v>
      </c>
      <c r="T24" s="8">
        <v>0</v>
      </c>
      <c r="U24" s="8">
        <f t="shared" si="5"/>
        <v>30</v>
      </c>
      <c r="V24" s="8">
        <v>44</v>
      </c>
      <c r="W24" s="10">
        <f t="shared" si="6"/>
        <v>6.8181818181818175</v>
      </c>
      <c r="X24" s="10">
        <f t="shared" si="7"/>
        <v>83.076602870813389</v>
      </c>
      <c r="Y24" s="8">
        <f t="shared" si="8"/>
        <v>3</v>
      </c>
      <c r="Z24" s="8">
        <v>24</v>
      </c>
      <c r="AA24" s="11">
        <f t="shared" si="9"/>
        <v>0.125</v>
      </c>
    </row>
    <row r="25" spans="1:27" s="7" customFormat="1" ht="18" customHeight="1">
      <c r="A25" s="8" t="s">
        <v>74</v>
      </c>
      <c r="B25" s="9" t="s">
        <v>73</v>
      </c>
      <c r="C25" s="8">
        <v>2023</v>
      </c>
      <c r="D25" s="12" t="s">
        <v>83</v>
      </c>
      <c r="E25" s="8">
        <v>70</v>
      </c>
      <c r="F25" s="8">
        <v>10</v>
      </c>
      <c r="G25" s="8">
        <f t="shared" si="0"/>
        <v>80</v>
      </c>
      <c r="H25" s="8">
        <v>95</v>
      </c>
      <c r="I25" s="10">
        <f t="shared" si="1"/>
        <v>25.263157894736842</v>
      </c>
      <c r="J25" s="8">
        <v>4.17</v>
      </c>
      <c r="K25" s="8">
        <v>4.28</v>
      </c>
      <c r="L25" s="10">
        <f t="shared" si="2"/>
        <v>43.84345794392523</v>
      </c>
      <c r="M25" s="8"/>
      <c r="N25" s="8"/>
      <c r="O25" s="8">
        <v>10.75</v>
      </c>
      <c r="P25" s="8">
        <v>50</v>
      </c>
      <c r="Q25" s="10">
        <f t="shared" si="3"/>
        <v>3.2250000000000001</v>
      </c>
      <c r="R25" s="10">
        <f t="shared" si="4"/>
        <v>47.068457943925232</v>
      </c>
      <c r="S25" s="8">
        <v>30</v>
      </c>
      <c r="T25" s="8">
        <v>0</v>
      </c>
      <c r="U25" s="8">
        <f t="shared" si="5"/>
        <v>30</v>
      </c>
      <c r="V25" s="8">
        <v>44</v>
      </c>
      <c r="W25" s="10">
        <f t="shared" si="6"/>
        <v>6.8181818181818175</v>
      </c>
      <c r="X25" s="10">
        <f t="shared" si="7"/>
        <v>79.149797656843887</v>
      </c>
      <c r="Y25" s="8">
        <f t="shared" si="8"/>
        <v>12</v>
      </c>
      <c r="Z25" s="8">
        <v>24</v>
      </c>
      <c r="AA25" s="11">
        <f t="shared" si="9"/>
        <v>0.5</v>
      </c>
    </row>
    <row r="26" spans="1:27" s="7" customFormat="1" ht="18" customHeight="1">
      <c r="A26" s="8" t="s">
        <v>76</v>
      </c>
      <c r="B26" s="9" t="s">
        <v>75</v>
      </c>
      <c r="C26" s="8">
        <v>2023</v>
      </c>
      <c r="D26" s="12" t="s">
        <v>83</v>
      </c>
      <c r="E26" s="8">
        <v>70</v>
      </c>
      <c r="F26" s="8">
        <v>22</v>
      </c>
      <c r="G26" s="8">
        <f t="shared" si="0"/>
        <v>92</v>
      </c>
      <c r="H26" s="8">
        <v>95</v>
      </c>
      <c r="I26" s="10">
        <f t="shared" si="1"/>
        <v>29.05263157894737</v>
      </c>
      <c r="J26" s="8">
        <v>4.16</v>
      </c>
      <c r="K26" s="8">
        <v>4.28</v>
      </c>
      <c r="L26" s="10">
        <f t="shared" si="2"/>
        <v>43.738317757009348</v>
      </c>
      <c r="M26" s="8"/>
      <c r="N26" s="8"/>
      <c r="O26" s="8">
        <v>6.25</v>
      </c>
      <c r="P26" s="8">
        <v>50</v>
      </c>
      <c r="Q26" s="10">
        <f t="shared" si="3"/>
        <v>1.875</v>
      </c>
      <c r="R26" s="10">
        <f t="shared" si="4"/>
        <v>45.613317757009348</v>
      </c>
      <c r="S26" s="8">
        <v>30</v>
      </c>
      <c r="T26" s="8">
        <v>1</v>
      </c>
      <c r="U26" s="8">
        <f t="shared" si="5"/>
        <v>31</v>
      </c>
      <c r="V26" s="8">
        <v>44</v>
      </c>
      <c r="W26" s="10">
        <f t="shared" si="6"/>
        <v>7.0454545454545459</v>
      </c>
      <c r="X26" s="10">
        <f t="shared" si="7"/>
        <v>81.711403881411272</v>
      </c>
      <c r="Y26" s="8">
        <f t="shared" si="8"/>
        <v>7</v>
      </c>
      <c r="Z26" s="8">
        <v>24</v>
      </c>
      <c r="AA26" s="11">
        <f t="shared" si="9"/>
        <v>0.29166666666666669</v>
      </c>
    </row>
    <row r="27" spans="1:27" s="7" customFormat="1" ht="18" customHeight="1">
      <c r="A27" s="8" t="s">
        <v>78</v>
      </c>
      <c r="B27" s="9" t="s">
        <v>77</v>
      </c>
      <c r="C27" s="8">
        <v>2023</v>
      </c>
      <c r="D27" s="12" t="s">
        <v>83</v>
      </c>
      <c r="E27" s="8">
        <v>70</v>
      </c>
      <c r="F27" s="8">
        <v>10</v>
      </c>
      <c r="G27" s="8">
        <f t="shared" si="0"/>
        <v>80</v>
      </c>
      <c r="H27" s="8">
        <v>95</v>
      </c>
      <c r="I27" s="10">
        <f t="shared" si="1"/>
        <v>25.263157894736842</v>
      </c>
      <c r="J27" s="8">
        <v>3.89</v>
      </c>
      <c r="K27" s="8">
        <v>4.28</v>
      </c>
      <c r="L27" s="10">
        <f t="shared" si="2"/>
        <v>40.899532710280376</v>
      </c>
      <c r="M27" s="8"/>
      <c r="N27" s="8"/>
      <c r="O27" s="8">
        <v>3.95</v>
      </c>
      <c r="P27" s="8">
        <v>50</v>
      </c>
      <c r="Q27" s="10">
        <f t="shared" si="3"/>
        <v>1.1850000000000001</v>
      </c>
      <c r="R27" s="10">
        <f t="shared" si="4"/>
        <v>42.084532710280378</v>
      </c>
      <c r="S27" s="8">
        <v>30</v>
      </c>
      <c r="T27" s="8">
        <v>0</v>
      </c>
      <c r="U27" s="8">
        <f t="shared" si="5"/>
        <v>30</v>
      </c>
      <c r="V27" s="8">
        <v>44</v>
      </c>
      <c r="W27" s="10">
        <f t="shared" si="6"/>
        <v>6.8181818181818175</v>
      </c>
      <c r="X27" s="10">
        <f t="shared" si="7"/>
        <v>74.165872423199033</v>
      </c>
      <c r="Y27" s="8">
        <f t="shared" si="8"/>
        <v>18</v>
      </c>
      <c r="Z27" s="8">
        <v>24</v>
      </c>
      <c r="AA27" s="11">
        <f t="shared" si="9"/>
        <v>0.75</v>
      </c>
    </row>
    <row r="28" spans="1:27" s="7" customFormat="1" ht="18" customHeight="1">
      <c r="A28" s="8" t="s">
        <v>80</v>
      </c>
      <c r="B28" s="9" t="s">
        <v>79</v>
      </c>
      <c r="C28" s="8">
        <v>2023</v>
      </c>
      <c r="D28" s="12" t="s">
        <v>83</v>
      </c>
      <c r="E28" s="8">
        <v>70</v>
      </c>
      <c r="F28" s="8">
        <v>10.5</v>
      </c>
      <c r="G28" s="8">
        <f t="shared" si="0"/>
        <v>80.5</v>
      </c>
      <c r="H28" s="8">
        <v>95</v>
      </c>
      <c r="I28" s="10">
        <f t="shared" si="1"/>
        <v>25.421052631578945</v>
      </c>
      <c r="J28" s="8">
        <v>3.83</v>
      </c>
      <c r="K28" s="8">
        <v>4.28</v>
      </c>
      <c r="L28" s="10">
        <f t="shared" si="2"/>
        <v>40.268691588785046</v>
      </c>
      <c r="M28" s="8"/>
      <c r="N28" s="8"/>
      <c r="O28" s="8">
        <v>50</v>
      </c>
      <c r="P28" s="8">
        <v>50</v>
      </c>
      <c r="Q28" s="10">
        <f t="shared" si="3"/>
        <v>15</v>
      </c>
      <c r="R28" s="10">
        <f t="shared" si="4"/>
        <v>55.268691588785046</v>
      </c>
      <c r="S28" s="8">
        <v>30</v>
      </c>
      <c r="T28" s="8">
        <v>0</v>
      </c>
      <c r="U28" s="8">
        <f t="shared" si="5"/>
        <v>30</v>
      </c>
      <c r="V28" s="8">
        <v>44</v>
      </c>
      <c r="W28" s="10">
        <f t="shared" si="6"/>
        <v>6.8181818181818175</v>
      </c>
      <c r="X28" s="10">
        <f t="shared" si="7"/>
        <v>87.507926038545804</v>
      </c>
      <c r="Y28" s="8">
        <f t="shared" si="8"/>
        <v>2</v>
      </c>
      <c r="Z28" s="8">
        <v>24</v>
      </c>
      <c r="AA28" s="11">
        <f t="shared" si="9"/>
        <v>8.3333333333333329E-2</v>
      </c>
    </row>
    <row r="29" spans="1:27" s="7" customFormat="1" ht="18" customHeight="1">
      <c r="A29" s="8" t="s">
        <v>82</v>
      </c>
      <c r="B29" s="9" t="s">
        <v>81</v>
      </c>
      <c r="C29" s="8">
        <v>2023</v>
      </c>
      <c r="D29" s="12" t="s">
        <v>83</v>
      </c>
      <c r="E29" s="8">
        <v>70</v>
      </c>
      <c r="F29" s="8">
        <v>13</v>
      </c>
      <c r="G29" s="8">
        <f t="shared" si="0"/>
        <v>83</v>
      </c>
      <c r="H29" s="8">
        <v>95</v>
      </c>
      <c r="I29" s="10">
        <f t="shared" si="1"/>
        <v>26.210526315789476</v>
      </c>
      <c r="J29" s="8">
        <v>3.96</v>
      </c>
      <c r="K29" s="8">
        <v>4.28</v>
      </c>
      <c r="L29" s="10">
        <f t="shared" si="2"/>
        <v>41.635514018691588</v>
      </c>
      <c r="M29" s="8"/>
      <c r="N29" s="8"/>
      <c r="O29" s="8">
        <v>13.75</v>
      </c>
      <c r="P29" s="8">
        <v>50</v>
      </c>
      <c r="Q29" s="10">
        <f t="shared" si="3"/>
        <v>4.125</v>
      </c>
      <c r="R29" s="10">
        <f t="shared" si="4"/>
        <v>45.760514018691588</v>
      </c>
      <c r="S29" s="8">
        <v>30</v>
      </c>
      <c r="T29" s="8">
        <v>4</v>
      </c>
      <c r="U29" s="8">
        <f t="shared" si="5"/>
        <v>34</v>
      </c>
      <c r="V29" s="8">
        <v>44</v>
      </c>
      <c r="W29" s="10">
        <f t="shared" si="6"/>
        <v>7.7272727272727266</v>
      </c>
      <c r="X29" s="10">
        <f t="shared" si="7"/>
        <v>79.698313061753794</v>
      </c>
      <c r="Y29" s="8">
        <f t="shared" si="8"/>
        <v>9</v>
      </c>
      <c r="Z29" s="8">
        <v>24</v>
      </c>
      <c r="AA29" s="11">
        <f t="shared" si="9"/>
        <v>0.375</v>
      </c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25"/>
  <sheetViews>
    <sheetView workbookViewId="0">
      <selection activeCell="AB8" sqref="AB8"/>
    </sheetView>
  </sheetViews>
  <sheetFormatPr defaultColWidth="9" defaultRowHeight="14.4"/>
  <cols>
    <col min="2" max="2" width="12.88671875" customWidth="1"/>
    <col min="3" max="3" width="6.5546875" customWidth="1"/>
    <col min="5" max="5" width="5" customWidth="1"/>
    <col min="6" max="6" width="5.88671875" customWidth="1"/>
    <col min="7" max="7" width="9" customWidth="1"/>
    <col min="8" max="8" width="10.109375" customWidth="1"/>
    <col min="9" max="9" width="8" customWidth="1"/>
    <col min="10" max="10" width="7.109375" customWidth="1"/>
    <col min="11" max="11" width="7.88671875" customWidth="1"/>
    <col min="12" max="12" width="7.6640625" customWidth="1"/>
    <col min="13" max="13" width="5.88671875" customWidth="1"/>
    <col min="14" max="15" width="7.44140625" customWidth="1"/>
    <col min="16" max="16" width="7.21875" customWidth="1"/>
    <col min="17" max="17" width="6.77734375" customWidth="1"/>
    <col min="18" max="18" width="7" customWidth="1"/>
    <col min="19" max="19" width="6.5546875" customWidth="1"/>
    <col min="20" max="20" width="5.109375" customWidth="1"/>
    <col min="21" max="21" width="7.88671875" customWidth="1"/>
    <col min="22" max="22" width="8.77734375" customWidth="1"/>
    <col min="23" max="23" width="7.33203125" customWidth="1"/>
    <col min="24" max="24" width="7.88671875" customWidth="1"/>
    <col min="25" max="25" width="5.5546875" customWidth="1"/>
    <col min="26" max="26" width="5.77734375" customWidth="1"/>
    <col min="27" max="27" width="9.5546875" customWidth="1"/>
  </cols>
  <sheetData>
    <row r="1" spans="1:27" ht="17.399999999999999">
      <c r="A1" s="21" t="s">
        <v>32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3"/>
      <c r="M1" s="22"/>
      <c r="N1" s="22"/>
      <c r="O1" s="22"/>
      <c r="P1" s="22"/>
      <c r="Q1" s="23"/>
      <c r="R1" s="23"/>
      <c r="S1" s="22"/>
      <c r="T1" s="22"/>
      <c r="U1" s="22"/>
      <c r="V1" s="22"/>
      <c r="W1" s="23"/>
      <c r="X1" s="23"/>
      <c r="Y1" s="22"/>
      <c r="Z1" s="22"/>
      <c r="AA1" s="22"/>
    </row>
    <row r="2" spans="1:27">
      <c r="A2" s="24" t="s">
        <v>2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4"/>
      <c r="N2" s="24"/>
      <c r="O2" s="24"/>
      <c r="P2" s="24"/>
      <c r="Q2" s="25"/>
      <c r="R2" s="25"/>
      <c r="S2" s="24"/>
      <c r="T2" s="24"/>
      <c r="U2" s="24"/>
      <c r="V2" s="24"/>
      <c r="W2" s="25"/>
      <c r="X2" s="25"/>
      <c r="Y2" s="24"/>
      <c r="Z2" s="24"/>
      <c r="AA2" s="24"/>
    </row>
    <row r="3" spans="1:27" ht="15.6">
      <c r="A3" s="26" t="s">
        <v>3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7"/>
      <c r="M3" s="26"/>
      <c r="N3" s="26"/>
      <c r="O3" s="26"/>
      <c r="P3" s="26"/>
      <c r="Q3" s="27"/>
      <c r="R3" s="27"/>
      <c r="S3" s="26"/>
      <c r="T3" s="26"/>
      <c r="U3" s="26"/>
      <c r="V3" s="26"/>
      <c r="W3" s="27"/>
      <c r="X3" s="27"/>
      <c r="Y3" s="26"/>
      <c r="Z3" s="26"/>
      <c r="AA3" s="26"/>
    </row>
    <row r="4" spans="1:27" s="6" customFormat="1" ht="12">
      <c r="A4" s="33" t="s">
        <v>1</v>
      </c>
      <c r="B4" s="31" t="s">
        <v>0</v>
      </c>
      <c r="C4" s="31" t="s">
        <v>4</v>
      </c>
      <c r="D4" s="31" t="s">
        <v>5</v>
      </c>
      <c r="E4" s="35" t="s">
        <v>6</v>
      </c>
      <c r="F4" s="36"/>
      <c r="G4" s="36"/>
      <c r="H4" s="36"/>
      <c r="I4" s="37"/>
      <c r="J4" s="20" t="s">
        <v>7</v>
      </c>
      <c r="K4" s="20"/>
      <c r="L4" s="19"/>
      <c r="M4" s="20"/>
      <c r="N4" s="20"/>
      <c r="O4" s="20"/>
      <c r="P4" s="20"/>
      <c r="Q4" s="19"/>
      <c r="R4" s="19"/>
      <c r="S4" s="20" t="s">
        <v>8</v>
      </c>
      <c r="T4" s="20"/>
      <c r="U4" s="20"/>
      <c r="V4" s="20"/>
      <c r="W4" s="19"/>
      <c r="X4" s="29" t="s">
        <v>9</v>
      </c>
      <c r="Y4" s="31" t="s">
        <v>10</v>
      </c>
      <c r="Z4" s="31" t="s">
        <v>11</v>
      </c>
      <c r="AA4" s="31" t="s">
        <v>12</v>
      </c>
    </row>
    <row r="5" spans="1:27" s="6" customFormat="1" ht="48">
      <c r="A5" s="34"/>
      <c r="B5" s="32"/>
      <c r="C5" s="32"/>
      <c r="D5" s="32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27</v>
      </c>
      <c r="T5" s="1" t="s">
        <v>28</v>
      </c>
      <c r="U5" s="1" t="s">
        <v>29</v>
      </c>
      <c r="V5" s="1" t="s">
        <v>30</v>
      </c>
      <c r="W5" s="3" t="s">
        <v>31</v>
      </c>
      <c r="X5" s="30"/>
      <c r="Y5" s="32"/>
      <c r="Z5" s="32"/>
      <c r="AA5" s="32"/>
    </row>
    <row r="6" spans="1:27" s="7" customFormat="1" ht="18" customHeight="1">
      <c r="A6" s="8" t="s">
        <v>85</v>
      </c>
      <c r="B6" s="9" t="s">
        <v>84</v>
      </c>
      <c r="C6" s="8">
        <v>2023</v>
      </c>
      <c r="D6" s="8" t="s">
        <v>124</v>
      </c>
      <c r="E6" s="8">
        <v>70</v>
      </c>
      <c r="F6" s="8">
        <v>14</v>
      </c>
      <c r="G6" s="8">
        <f>E6+F6</f>
        <v>84</v>
      </c>
      <c r="H6" s="8">
        <v>85</v>
      </c>
      <c r="I6" s="10">
        <f>G6/H6*30</f>
        <v>29.647058823529413</v>
      </c>
      <c r="J6" s="8">
        <v>3.94</v>
      </c>
      <c r="K6" s="8">
        <v>4.1500000000000004</v>
      </c>
      <c r="L6" s="10">
        <f>J6/K6*45</f>
        <v>42.722891566265055</v>
      </c>
      <c r="M6" s="8"/>
      <c r="N6" s="8"/>
      <c r="O6" s="8">
        <v>1.85</v>
      </c>
      <c r="P6" s="8">
        <v>51</v>
      </c>
      <c r="Q6" s="10">
        <f>O6/P6*15</f>
        <v>0.54411764705882359</v>
      </c>
      <c r="R6" s="10">
        <f>L6+Q6</f>
        <v>43.267009213323881</v>
      </c>
      <c r="S6" s="8">
        <v>30</v>
      </c>
      <c r="T6" s="8">
        <v>14</v>
      </c>
      <c r="U6" s="8">
        <f>S6+T6</f>
        <v>44</v>
      </c>
      <c r="V6" s="8">
        <v>55</v>
      </c>
      <c r="W6" s="10">
        <f>U6/V6*10</f>
        <v>8</v>
      </c>
      <c r="X6" s="10">
        <f>I6+R6+W6</f>
        <v>80.914068036853294</v>
      </c>
      <c r="Y6" s="8">
        <f>RANK(X6,$X$6:$X$25,0)</f>
        <v>5</v>
      </c>
      <c r="Z6" s="8">
        <v>20</v>
      </c>
      <c r="AA6" s="11">
        <f>Y6/Z6</f>
        <v>0.25</v>
      </c>
    </row>
    <row r="7" spans="1:27" s="7" customFormat="1" ht="18" customHeight="1">
      <c r="A7" s="8" t="s">
        <v>87</v>
      </c>
      <c r="B7" s="9" t="s">
        <v>86</v>
      </c>
      <c r="C7" s="8">
        <v>2023</v>
      </c>
      <c r="D7" s="8" t="s">
        <v>124</v>
      </c>
      <c r="E7" s="8">
        <v>70</v>
      </c>
      <c r="F7" s="8">
        <v>14</v>
      </c>
      <c r="G7" s="8">
        <f t="shared" ref="G7:G25" si="0">E7+F7</f>
        <v>84</v>
      </c>
      <c r="H7" s="8">
        <v>85</v>
      </c>
      <c r="I7" s="10">
        <f t="shared" ref="I7:I25" si="1">G7/H7*30</f>
        <v>29.647058823529413</v>
      </c>
      <c r="J7" s="8">
        <v>3.76</v>
      </c>
      <c r="K7" s="8">
        <v>4.1500000000000004</v>
      </c>
      <c r="L7" s="10">
        <f t="shared" ref="L7:L25" si="2">J7/K7*45</f>
        <v>40.771084337349393</v>
      </c>
      <c r="M7" s="8"/>
      <c r="N7" s="8"/>
      <c r="O7" s="8">
        <v>6.4</v>
      </c>
      <c r="P7" s="8">
        <v>51</v>
      </c>
      <c r="Q7" s="10">
        <f t="shared" ref="Q7:Q25" si="3">O7/P7*15</f>
        <v>1.8823529411764706</v>
      </c>
      <c r="R7" s="10">
        <f t="shared" ref="R7:R25" si="4">L7+Q7</f>
        <v>42.653437278525864</v>
      </c>
      <c r="S7" s="8">
        <v>30</v>
      </c>
      <c r="T7" s="8">
        <v>10</v>
      </c>
      <c r="U7" s="8">
        <f t="shared" ref="U7:U25" si="5">S7+T7</f>
        <v>40</v>
      </c>
      <c r="V7" s="8">
        <v>55</v>
      </c>
      <c r="W7" s="10">
        <f t="shared" ref="W7:W25" si="6">U7/V7*10</f>
        <v>7.2727272727272734</v>
      </c>
      <c r="X7" s="10">
        <f t="shared" ref="X7:X25" si="7">I7+R7+W7</f>
        <v>79.573223374782543</v>
      </c>
      <c r="Y7" s="8">
        <f t="shared" ref="Y7:Y25" si="8">RANK(X7,$X$6:$X$25,0)</f>
        <v>8</v>
      </c>
      <c r="Z7" s="8">
        <v>20</v>
      </c>
      <c r="AA7" s="11">
        <f t="shared" ref="AA7:AA25" si="9">Y7/Z7</f>
        <v>0.4</v>
      </c>
    </row>
    <row r="8" spans="1:27" s="7" customFormat="1" ht="18" customHeight="1">
      <c r="A8" s="8" t="s">
        <v>89</v>
      </c>
      <c r="B8" s="9" t="s">
        <v>88</v>
      </c>
      <c r="C8" s="8">
        <v>2023</v>
      </c>
      <c r="D8" s="8" t="s">
        <v>124</v>
      </c>
      <c r="E8" s="8">
        <v>70</v>
      </c>
      <c r="F8" s="8">
        <v>15</v>
      </c>
      <c r="G8" s="8">
        <f t="shared" si="0"/>
        <v>85</v>
      </c>
      <c r="H8" s="8">
        <v>85</v>
      </c>
      <c r="I8" s="10">
        <f t="shared" si="1"/>
        <v>30</v>
      </c>
      <c r="J8" s="8">
        <v>3.97</v>
      </c>
      <c r="K8" s="8">
        <v>4.1500000000000004</v>
      </c>
      <c r="L8" s="10">
        <f t="shared" si="2"/>
        <v>43.048192771084338</v>
      </c>
      <c r="M8" s="8"/>
      <c r="N8" s="8"/>
      <c r="O8" s="8">
        <v>4.6500000000000004</v>
      </c>
      <c r="P8" s="8">
        <v>51</v>
      </c>
      <c r="Q8" s="10">
        <f t="shared" si="3"/>
        <v>1.3676470588235294</v>
      </c>
      <c r="R8" s="10">
        <f t="shared" si="4"/>
        <v>44.415839829907867</v>
      </c>
      <c r="S8" s="8">
        <v>30</v>
      </c>
      <c r="T8" s="8">
        <v>10</v>
      </c>
      <c r="U8" s="8">
        <f t="shared" si="5"/>
        <v>40</v>
      </c>
      <c r="V8" s="8">
        <v>55</v>
      </c>
      <c r="W8" s="10">
        <f t="shared" si="6"/>
        <v>7.2727272727272734</v>
      </c>
      <c r="X8" s="10">
        <f t="shared" si="7"/>
        <v>81.688567102635147</v>
      </c>
      <c r="Y8" s="8">
        <f t="shared" si="8"/>
        <v>3</v>
      </c>
      <c r="Z8" s="8">
        <v>20</v>
      </c>
      <c r="AA8" s="11">
        <f t="shared" si="9"/>
        <v>0.15</v>
      </c>
    </row>
    <row r="9" spans="1:27" s="7" customFormat="1" ht="18" customHeight="1">
      <c r="A9" s="8" t="s">
        <v>91</v>
      </c>
      <c r="B9" s="9" t="s">
        <v>90</v>
      </c>
      <c r="C9" s="8">
        <v>2023</v>
      </c>
      <c r="D9" s="8" t="s">
        <v>124</v>
      </c>
      <c r="E9" s="8">
        <v>70</v>
      </c>
      <c r="F9" s="8">
        <v>10</v>
      </c>
      <c r="G9" s="8">
        <f t="shared" si="0"/>
        <v>80</v>
      </c>
      <c r="H9" s="8">
        <v>85</v>
      </c>
      <c r="I9" s="10">
        <f t="shared" si="1"/>
        <v>28.235294117647058</v>
      </c>
      <c r="J9" s="8">
        <v>3.87</v>
      </c>
      <c r="K9" s="8">
        <v>4.1500000000000004</v>
      </c>
      <c r="L9" s="10">
        <f t="shared" si="2"/>
        <v>41.963855421686745</v>
      </c>
      <c r="M9" s="8"/>
      <c r="N9" s="8"/>
      <c r="O9" s="8">
        <v>1.85</v>
      </c>
      <c r="P9" s="8">
        <v>51</v>
      </c>
      <c r="Q9" s="10">
        <f t="shared" si="3"/>
        <v>0.54411764705882359</v>
      </c>
      <c r="R9" s="10">
        <f t="shared" si="4"/>
        <v>42.507973068745571</v>
      </c>
      <c r="S9" s="8">
        <v>30</v>
      </c>
      <c r="T9" s="8">
        <v>20</v>
      </c>
      <c r="U9" s="8">
        <f t="shared" si="5"/>
        <v>50</v>
      </c>
      <c r="V9" s="8">
        <v>55</v>
      </c>
      <c r="W9" s="10">
        <f t="shared" si="6"/>
        <v>9.0909090909090899</v>
      </c>
      <c r="X9" s="10">
        <f t="shared" si="7"/>
        <v>79.834176277301722</v>
      </c>
      <c r="Y9" s="8">
        <f t="shared" si="8"/>
        <v>6</v>
      </c>
      <c r="Z9" s="8">
        <v>20</v>
      </c>
      <c r="AA9" s="11">
        <f t="shared" si="9"/>
        <v>0.3</v>
      </c>
    </row>
    <row r="10" spans="1:27" s="7" customFormat="1" ht="18" customHeight="1">
      <c r="A10" s="8" t="s">
        <v>93</v>
      </c>
      <c r="B10" s="9" t="s">
        <v>92</v>
      </c>
      <c r="C10" s="8">
        <v>2023</v>
      </c>
      <c r="D10" s="8" t="s">
        <v>124</v>
      </c>
      <c r="E10" s="8">
        <v>70</v>
      </c>
      <c r="F10" s="8">
        <v>10</v>
      </c>
      <c r="G10" s="8">
        <f t="shared" si="0"/>
        <v>80</v>
      </c>
      <c r="H10" s="8">
        <v>85</v>
      </c>
      <c r="I10" s="10">
        <f t="shared" si="1"/>
        <v>28.235294117647058</v>
      </c>
      <c r="J10" s="8">
        <v>3.65</v>
      </c>
      <c r="K10" s="8">
        <v>4.1500000000000004</v>
      </c>
      <c r="L10" s="10">
        <f t="shared" si="2"/>
        <v>39.578313253012048</v>
      </c>
      <c r="M10" s="8"/>
      <c r="N10" s="8"/>
      <c r="O10" s="8">
        <v>0.6</v>
      </c>
      <c r="P10" s="8">
        <v>51</v>
      </c>
      <c r="Q10" s="10">
        <f t="shared" si="3"/>
        <v>0.1764705882352941</v>
      </c>
      <c r="R10" s="10">
        <f t="shared" si="4"/>
        <v>39.754783841247345</v>
      </c>
      <c r="S10" s="8">
        <v>30</v>
      </c>
      <c r="T10" s="8">
        <v>0.5</v>
      </c>
      <c r="U10" s="8">
        <f t="shared" si="5"/>
        <v>30.5</v>
      </c>
      <c r="V10" s="8">
        <v>55</v>
      </c>
      <c r="W10" s="10">
        <f t="shared" si="6"/>
        <v>5.5454545454545459</v>
      </c>
      <c r="X10" s="10">
        <f t="shared" si="7"/>
        <v>73.53553250434895</v>
      </c>
      <c r="Y10" s="8">
        <f t="shared" si="8"/>
        <v>14</v>
      </c>
      <c r="Z10" s="8">
        <v>20</v>
      </c>
      <c r="AA10" s="11">
        <f t="shared" si="9"/>
        <v>0.7</v>
      </c>
    </row>
    <row r="11" spans="1:27" s="7" customFormat="1" ht="18" customHeight="1">
      <c r="A11" s="8" t="s">
        <v>95</v>
      </c>
      <c r="B11" s="9" t="s">
        <v>94</v>
      </c>
      <c r="C11" s="8">
        <v>2023</v>
      </c>
      <c r="D11" s="8" t="s">
        <v>124</v>
      </c>
      <c r="E11" s="8">
        <v>70</v>
      </c>
      <c r="F11" s="8">
        <v>10</v>
      </c>
      <c r="G11" s="8">
        <f t="shared" si="0"/>
        <v>80</v>
      </c>
      <c r="H11" s="8">
        <v>85</v>
      </c>
      <c r="I11" s="10">
        <f t="shared" si="1"/>
        <v>28.235294117647058</v>
      </c>
      <c r="J11" s="8">
        <v>3.65</v>
      </c>
      <c r="K11" s="8">
        <v>4.1500000000000004</v>
      </c>
      <c r="L11" s="10">
        <f t="shared" si="2"/>
        <v>39.578313253012048</v>
      </c>
      <c r="M11" s="8"/>
      <c r="N11" s="8"/>
      <c r="O11" s="8">
        <v>0.6</v>
      </c>
      <c r="P11" s="8">
        <v>51</v>
      </c>
      <c r="Q11" s="10">
        <f t="shared" si="3"/>
        <v>0.1764705882352941</v>
      </c>
      <c r="R11" s="10">
        <f t="shared" si="4"/>
        <v>39.754783841247345</v>
      </c>
      <c r="S11" s="8">
        <v>30</v>
      </c>
      <c r="T11" s="8">
        <v>0.5</v>
      </c>
      <c r="U11" s="8">
        <f t="shared" si="5"/>
        <v>30.5</v>
      </c>
      <c r="V11" s="8">
        <v>55</v>
      </c>
      <c r="W11" s="10">
        <f t="shared" si="6"/>
        <v>5.5454545454545459</v>
      </c>
      <c r="X11" s="10">
        <f t="shared" si="7"/>
        <v>73.53553250434895</v>
      </c>
      <c r="Y11" s="8">
        <f t="shared" si="8"/>
        <v>14</v>
      </c>
      <c r="Z11" s="8">
        <v>20</v>
      </c>
      <c r="AA11" s="11">
        <f t="shared" si="9"/>
        <v>0.7</v>
      </c>
    </row>
    <row r="12" spans="1:27" s="7" customFormat="1" ht="18" customHeight="1">
      <c r="A12" s="8" t="s">
        <v>97</v>
      </c>
      <c r="B12" s="9" t="s">
        <v>96</v>
      </c>
      <c r="C12" s="8">
        <v>2023</v>
      </c>
      <c r="D12" s="8" t="s">
        <v>124</v>
      </c>
      <c r="E12" s="8">
        <v>70</v>
      </c>
      <c r="F12" s="8">
        <v>14</v>
      </c>
      <c r="G12" s="8">
        <f t="shared" si="0"/>
        <v>84</v>
      </c>
      <c r="H12" s="8">
        <v>85</v>
      </c>
      <c r="I12" s="10">
        <f t="shared" si="1"/>
        <v>29.647058823529413</v>
      </c>
      <c r="J12" s="8">
        <v>3.9</v>
      </c>
      <c r="K12" s="8">
        <v>4.1500000000000004</v>
      </c>
      <c r="L12" s="10">
        <f t="shared" si="2"/>
        <v>42.289156626506021</v>
      </c>
      <c r="M12" s="8"/>
      <c r="N12" s="8"/>
      <c r="O12" s="8">
        <v>11.75</v>
      </c>
      <c r="P12" s="8">
        <v>51</v>
      </c>
      <c r="Q12" s="10">
        <f t="shared" si="3"/>
        <v>3.4558823529411762</v>
      </c>
      <c r="R12" s="10">
        <f t="shared" si="4"/>
        <v>45.745038979447195</v>
      </c>
      <c r="S12" s="8">
        <v>30</v>
      </c>
      <c r="T12" s="8">
        <v>25</v>
      </c>
      <c r="U12" s="8">
        <f t="shared" si="5"/>
        <v>55</v>
      </c>
      <c r="V12" s="8">
        <v>55</v>
      </c>
      <c r="W12" s="10">
        <f t="shared" si="6"/>
        <v>10</v>
      </c>
      <c r="X12" s="10">
        <f t="shared" si="7"/>
        <v>85.392097802976608</v>
      </c>
      <c r="Y12" s="8">
        <f t="shared" si="8"/>
        <v>2</v>
      </c>
      <c r="Z12" s="8">
        <v>20</v>
      </c>
      <c r="AA12" s="11">
        <f t="shared" si="9"/>
        <v>0.1</v>
      </c>
    </row>
    <row r="13" spans="1:27" s="7" customFormat="1" ht="18" customHeight="1">
      <c r="A13" s="8" t="s">
        <v>99</v>
      </c>
      <c r="B13" s="9" t="s">
        <v>98</v>
      </c>
      <c r="C13" s="8">
        <v>2023</v>
      </c>
      <c r="D13" s="8" t="s">
        <v>124</v>
      </c>
      <c r="E13" s="8">
        <v>70</v>
      </c>
      <c r="F13" s="8">
        <v>15</v>
      </c>
      <c r="G13" s="8">
        <f t="shared" si="0"/>
        <v>85</v>
      </c>
      <c r="H13" s="8">
        <v>85</v>
      </c>
      <c r="I13" s="10">
        <f t="shared" si="1"/>
        <v>30</v>
      </c>
      <c r="J13" s="8">
        <v>3.76</v>
      </c>
      <c r="K13" s="8">
        <v>4.1500000000000004</v>
      </c>
      <c r="L13" s="10">
        <f t="shared" si="2"/>
        <v>40.771084337349393</v>
      </c>
      <c r="M13" s="8"/>
      <c r="N13" s="8"/>
      <c r="O13" s="8">
        <v>3.55</v>
      </c>
      <c r="P13" s="8">
        <v>51</v>
      </c>
      <c r="Q13" s="10">
        <f t="shared" si="3"/>
        <v>1.0441176470588236</v>
      </c>
      <c r="R13" s="10">
        <f t="shared" si="4"/>
        <v>41.815201984408219</v>
      </c>
      <c r="S13" s="8">
        <v>30</v>
      </c>
      <c r="T13" s="8">
        <v>1.2</v>
      </c>
      <c r="U13" s="8">
        <f t="shared" si="5"/>
        <v>31.2</v>
      </c>
      <c r="V13" s="8">
        <v>55</v>
      </c>
      <c r="W13" s="10">
        <f t="shared" si="6"/>
        <v>5.6727272727272728</v>
      </c>
      <c r="X13" s="10">
        <f t="shared" si="7"/>
        <v>77.487929257135491</v>
      </c>
      <c r="Y13" s="8">
        <f t="shared" si="8"/>
        <v>10</v>
      </c>
      <c r="Z13" s="8">
        <v>20</v>
      </c>
      <c r="AA13" s="11">
        <f t="shared" si="9"/>
        <v>0.5</v>
      </c>
    </row>
    <row r="14" spans="1:27" s="7" customFormat="1" ht="18" customHeight="1">
      <c r="A14" s="8" t="s">
        <v>101</v>
      </c>
      <c r="B14" s="9" t="s">
        <v>100</v>
      </c>
      <c r="C14" s="8">
        <v>2023</v>
      </c>
      <c r="D14" s="8" t="s">
        <v>124</v>
      </c>
      <c r="E14" s="8">
        <v>70</v>
      </c>
      <c r="F14" s="8">
        <v>13.8</v>
      </c>
      <c r="G14" s="8">
        <f t="shared" si="0"/>
        <v>83.8</v>
      </c>
      <c r="H14" s="8">
        <v>85</v>
      </c>
      <c r="I14" s="10">
        <f t="shared" si="1"/>
        <v>29.576470588235292</v>
      </c>
      <c r="J14" s="8">
        <v>3.84</v>
      </c>
      <c r="K14" s="8">
        <v>4.1500000000000004</v>
      </c>
      <c r="L14" s="10">
        <f t="shared" si="2"/>
        <v>41.638554216867469</v>
      </c>
      <c r="M14" s="8"/>
      <c r="N14" s="8"/>
      <c r="O14" s="8">
        <v>0.4</v>
      </c>
      <c r="P14" s="8">
        <v>51</v>
      </c>
      <c r="Q14" s="10">
        <f t="shared" si="3"/>
        <v>0.11764705882352941</v>
      </c>
      <c r="R14" s="10">
        <f t="shared" si="4"/>
        <v>41.756201275690998</v>
      </c>
      <c r="S14" s="8">
        <v>30</v>
      </c>
      <c r="T14" s="8">
        <v>4</v>
      </c>
      <c r="U14" s="8">
        <f t="shared" si="5"/>
        <v>34</v>
      </c>
      <c r="V14" s="8">
        <v>55</v>
      </c>
      <c r="W14" s="10">
        <f t="shared" si="6"/>
        <v>6.1818181818181817</v>
      </c>
      <c r="X14" s="10">
        <f t="shared" si="7"/>
        <v>77.514490045744481</v>
      </c>
      <c r="Y14" s="8">
        <f t="shared" si="8"/>
        <v>9</v>
      </c>
      <c r="Z14" s="8">
        <v>20</v>
      </c>
      <c r="AA14" s="11">
        <f t="shared" si="9"/>
        <v>0.45</v>
      </c>
    </row>
    <row r="15" spans="1:27" s="7" customFormat="1" ht="18" customHeight="1">
      <c r="A15" s="8" t="s">
        <v>103</v>
      </c>
      <c r="B15" s="9" t="s">
        <v>102</v>
      </c>
      <c r="C15" s="8">
        <v>2023</v>
      </c>
      <c r="D15" s="8" t="s">
        <v>124</v>
      </c>
      <c r="E15" s="8">
        <v>70</v>
      </c>
      <c r="F15" s="8">
        <v>8.8800000000000008</v>
      </c>
      <c r="G15" s="8">
        <f t="shared" si="0"/>
        <v>78.88</v>
      </c>
      <c r="H15" s="8">
        <v>85</v>
      </c>
      <c r="I15" s="10">
        <f t="shared" si="1"/>
        <v>27.839999999999996</v>
      </c>
      <c r="J15" s="8">
        <v>3.65</v>
      </c>
      <c r="K15" s="8">
        <v>4.1500000000000004</v>
      </c>
      <c r="L15" s="10">
        <f t="shared" si="2"/>
        <v>39.578313253012048</v>
      </c>
      <c r="M15" s="8"/>
      <c r="N15" s="8"/>
      <c r="O15" s="8">
        <v>1.45</v>
      </c>
      <c r="P15" s="8">
        <v>51</v>
      </c>
      <c r="Q15" s="10">
        <f t="shared" si="3"/>
        <v>0.4264705882352941</v>
      </c>
      <c r="R15" s="10">
        <f t="shared" si="4"/>
        <v>40.004783841247345</v>
      </c>
      <c r="S15" s="8">
        <v>30</v>
      </c>
      <c r="T15" s="8">
        <v>0</v>
      </c>
      <c r="U15" s="8">
        <f t="shared" si="5"/>
        <v>30</v>
      </c>
      <c r="V15" s="8">
        <v>55</v>
      </c>
      <c r="W15" s="10">
        <f t="shared" si="6"/>
        <v>5.4545454545454541</v>
      </c>
      <c r="X15" s="10">
        <f t="shared" si="7"/>
        <v>73.299329295792788</v>
      </c>
      <c r="Y15" s="8">
        <f t="shared" si="8"/>
        <v>16</v>
      </c>
      <c r="Z15" s="8">
        <v>20</v>
      </c>
      <c r="AA15" s="11">
        <f t="shared" si="9"/>
        <v>0.8</v>
      </c>
    </row>
    <row r="16" spans="1:27" s="7" customFormat="1" ht="18" customHeight="1">
      <c r="A16" s="8" t="s">
        <v>105</v>
      </c>
      <c r="B16" s="9" t="s">
        <v>104</v>
      </c>
      <c r="C16" s="8">
        <v>2023</v>
      </c>
      <c r="D16" s="8" t="s">
        <v>124</v>
      </c>
      <c r="E16" s="8">
        <v>70</v>
      </c>
      <c r="F16" s="8">
        <v>8</v>
      </c>
      <c r="G16" s="8">
        <f t="shared" si="0"/>
        <v>78</v>
      </c>
      <c r="H16" s="8">
        <v>85</v>
      </c>
      <c r="I16" s="10">
        <f t="shared" si="1"/>
        <v>27.52941176470588</v>
      </c>
      <c r="J16" s="8">
        <v>3.78</v>
      </c>
      <c r="K16" s="8">
        <v>4.1500000000000004</v>
      </c>
      <c r="L16" s="10">
        <f t="shared" si="2"/>
        <v>40.98795180722891</v>
      </c>
      <c r="M16" s="8"/>
      <c r="N16" s="8"/>
      <c r="O16" s="8">
        <v>0.2</v>
      </c>
      <c r="P16" s="8">
        <v>51</v>
      </c>
      <c r="Q16" s="10">
        <f t="shared" si="3"/>
        <v>5.8823529411764705E-2</v>
      </c>
      <c r="R16" s="10">
        <f t="shared" si="4"/>
        <v>41.046775336640678</v>
      </c>
      <c r="S16" s="8">
        <v>30</v>
      </c>
      <c r="T16" s="8">
        <v>6</v>
      </c>
      <c r="U16" s="8">
        <f t="shared" si="5"/>
        <v>36</v>
      </c>
      <c r="V16" s="8">
        <v>55</v>
      </c>
      <c r="W16" s="10">
        <f t="shared" si="6"/>
        <v>6.545454545454545</v>
      </c>
      <c r="X16" s="10">
        <f t="shared" si="7"/>
        <v>75.121641646801109</v>
      </c>
      <c r="Y16" s="8">
        <f t="shared" si="8"/>
        <v>12</v>
      </c>
      <c r="Z16" s="8">
        <v>20</v>
      </c>
      <c r="AA16" s="11">
        <f t="shared" si="9"/>
        <v>0.6</v>
      </c>
    </row>
    <row r="17" spans="1:27" s="7" customFormat="1" ht="18" customHeight="1">
      <c r="A17" s="8" t="s">
        <v>107</v>
      </c>
      <c r="B17" s="9" t="s">
        <v>106</v>
      </c>
      <c r="C17" s="8">
        <v>2023</v>
      </c>
      <c r="D17" s="8" t="s">
        <v>124</v>
      </c>
      <c r="E17" s="8">
        <v>70</v>
      </c>
      <c r="F17" s="8">
        <v>10</v>
      </c>
      <c r="G17" s="8">
        <f t="shared" si="0"/>
        <v>80</v>
      </c>
      <c r="H17" s="8">
        <v>85</v>
      </c>
      <c r="I17" s="10">
        <f t="shared" si="1"/>
        <v>28.235294117647058</v>
      </c>
      <c r="J17" s="8">
        <v>3.91</v>
      </c>
      <c r="K17" s="8">
        <v>4.1500000000000004</v>
      </c>
      <c r="L17" s="10">
        <f t="shared" si="2"/>
        <v>42.397590361445779</v>
      </c>
      <c r="M17" s="8"/>
      <c r="N17" s="8"/>
      <c r="O17" s="8">
        <v>13.15</v>
      </c>
      <c r="P17" s="8">
        <v>51</v>
      </c>
      <c r="Q17" s="10">
        <f t="shared" si="3"/>
        <v>3.8676470588235299</v>
      </c>
      <c r="R17" s="10">
        <f t="shared" si="4"/>
        <v>46.265237420269308</v>
      </c>
      <c r="S17" s="8">
        <v>30</v>
      </c>
      <c r="T17" s="8">
        <v>8</v>
      </c>
      <c r="U17" s="8">
        <f t="shared" si="5"/>
        <v>38</v>
      </c>
      <c r="V17" s="8">
        <v>55</v>
      </c>
      <c r="W17" s="10">
        <f t="shared" si="6"/>
        <v>6.9090909090909092</v>
      </c>
      <c r="X17" s="10">
        <f t="shared" si="7"/>
        <v>81.40962244700728</v>
      </c>
      <c r="Y17" s="8">
        <f t="shared" si="8"/>
        <v>4</v>
      </c>
      <c r="Z17" s="8">
        <v>20</v>
      </c>
      <c r="AA17" s="11">
        <f t="shared" si="9"/>
        <v>0.2</v>
      </c>
    </row>
    <row r="18" spans="1:27" s="7" customFormat="1" ht="18" customHeight="1">
      <c r="A18" s="8" t="s">
        <v>109</v>
      </c>
      <c r="B18" s="9" t="s">
        <v>108</v>
      </c>
      <c r="C18" s="8">
        <v>2023</v>
      </c>
      <c r="D18" s="8" t="s">
        <v>124</v>
      </c>
      <c r="E18" s="8">
        <v>70</v>
      </c>
      <c r="F18" s="8">
        <v>6</v>
      </c>
      <c r="G18" s="8">
        <f t="shared" si="0"/>
        <v>76</v>
      </c>
      <c r="H18" s="8">
        <v>85</v>
      </c>
      <c r="I18" s="10">
        <f t="shared" si="1"/>
        <v>26.823529411764707</v>
      </c>
      <c r="J18" s="8">
        <v>3.65</v>
      </c>
      <c r="K18" s="8">
        <v>4.1500000000000004</v>
      </c>
      <c r="L18" s="10">
        <f t="shared" si="2"/>
        <v>39.578313253012048</v>
      </c>
      <c r="M18" s="8"/>
      <c r="N18" s="8"/>
      <c r="O18" s="8">
        <v>1.85</v>
      </c>
      <c r="P18" s="8">
        <v>51</v>
      </c>
      <c r="Q18" s="10">
        <f t="shared" si="3"/>
        <v>0.54411764705882359</v>
      </c>
      <c r="R18" s="10">
        <f t="shared" si="4"/>
        <v>40.122430900070874</v>
      </c>
      <c r="S18" s="8">
        <v>30</v>
      </c>
      <c r="T18" s="8">
        <v>0</v>
      </c>
      <c r="U18" s="8">
        <f t="shared" si="5"/>
        <v>30</v>
      </c>
      <c r="V18" s="8">
        <v>55</v>
      </c>
      <c r="W18" s="10">
        <f t="shared" si="6"/>
        <v>5.4545454545454541</v>
      </c>
      <c r="X18" s="10">
        <f t="shared" si="7"/>
        <v>72.400505766381031</v>
      </c>
      <c r="Y18" s="8">
        <f t="shared" si="8"/>
        <v>18</v>
      </c>
      <c r="Z18" s="8">
        <v>20</v>
      </c>
      <c r="AA18" s="11">
        <f t="shared" si="9"/>
        <v>0.9</v>
      </c>
    </row>
    <row r="19" spans="1:27" s="7" customFormat="1" ht="18" customHeight="1">
      <c r="A19" s="8" t="s">
        <v>110</v>
      </c>
      <c r="B19" s="9" t="s">
        <v>122</v>
      </c>
      <c r="C19" s="8">
        <v>2023</v>
      </c>
      <c r="D19" s="8" t="s">
        <v>124</v>
      </c>
      <c r="E19" s="8">
        <v>70</v>
      </c>
      <c r="F19" s="8">
        <v>10</v>
      </c>
      <c r="G19" s="8">
        <f t="shared" si="0"/>
        <v>80</v>
      </c>
      <c r="H19" s="8">
        <v>85</v>
      </c>
      <c r="I19" s="10">
        <f t="shared" si="1"/>
        <v>28.235294117647058</v>
      </c>
      <c r="J19" s="8">
        <v>3.91</v>
      </c>
      <c r="K19" s="8">
        <v>4.1500000000000004</v>
      </c>
      <c r="L19" s="10">
        <f t="shared" si="2"/>
        <v>42.397590361445779</v>
      </c>
      <c r="M19" s="8"/>
      <c r="N19" s="8"/>
      <c r="O19" s="8">
        <v>4.55</v>
      </c>
      <c r="P19" s="8">
        <v>51</v>
      </c>
      <c r="Q19" s="10">
        <f t="shared" si="3"/>
        <v>1.3382352941176472</v>
      </c>
      <c r="R19" s="10">
        <f t="shared" si="4"/>
        <v>43.735825655563424</v>
      </c>
      <c r="S19" s="8">
        <v>30</v>
      </c>
      <c r="T19" s="8">
        <v>12</v>
      </c>
      <c r="U19" s="8">
        <f t="shared" si="5"/>
        <v>42</v>
      </c>
      <c r="V19" s="8">
        <v>55</v>
      </c>
      <c r="W19" s="10">
        <f t="shared" si="6"/>
        <v>7.6363636363636367</v>
      </c>
      <c r="X19" s="10">
        <f t="shared" si="7"/>
        <v>79.607483409574129</v>
      </c>
      <c r="Y19" s="8">
        <f t="shared" si="8"/>
        <v>7</v>
      </c>
      <c r="Z19" s="8">
        <v>20</v>
      </c>
      <c r="AA19" s="11">
        <f t="shared" si="9"/>
        <v>0.35</v>
      </c>
    </row>
    <row r="20" spans="1:27" s="7" customFormat="1" ht="18" customHeight="1">
      <c r="A20" s="8" t="s">
        <v>112</v>
      </c>
      <c r="B20" s="9" t="s">
        <v>111</v>
      </c>
      <c r="C20" s="8">
        <v>2023</v>
      </c>
      <c r="D20" s="8" t="s">
        <v>124</v>
      </c>
      <c r="E20" s="8">
        <v>70</v>
      </c>
      <c r="F20" s="8">
        <v>5.66</v>
      </c>
      <c r="G20" s="8">
        <f t="shared" si="0"/>
        <v>75.66</v>
      </c>
      <c r="H20" s="8">
        <v>85</v>
      </c>
      <c r="I20" s="10">
        <f t="shared" si="1"/>
        <v>26.703529411764706</v>
      </c>
      <c r="J20" s="8">
        <v>3.6</v>
      </c>
      <c r="K20" s="8">
        <v>4.1500000000000004</v>
      </c>
      <c r="L20" s="10">
        <f t="shared" si="2"/>
        <v>39.036144578313248</v>
      </c>
      <c r="M20" s="8"/>
      <c r="N20" s="8"/>
      <c r="O20" s="8">
        <v>1.85</v>
      </c>
      <c r="P20" s="8">
        <v>51</v>
      </c>
      <c r="Q20" s="10">
        <f t="shared" si="3"/>
        <v>0.54411764705882359</v>
      </c>
      <c r="R20" s="10">
        <f t="shared" si="4"/>
        <v>39.580262225372074</v>
      </c>
      <c r="S20" s="8">
        <v>30</v>
      </c>
      <c r="T20" s="8">
        <v>0</v>
      </c>
      <c r="U20" s="8">
        <f t="shared" si="5"/>
        <v>30</v>
      </c>
      <c r="V20" s="8">
        <v>55</v>
      </c>
      <c r="W20" s="10">
        <f t="shared" si="6"/>
        <v>5.4545454545454541</v>
      </c>
      <c r="X20" s="10">
        <f t="shared" si="7"/>
        <v>71.738337091682226</v>
      </c>
      <c r="Y20" s="8">
        <f t="shared" si="8"/>
        <v>20</v>
      </c>
      <c r="Z20" s="8">
        <v>20</v>
      </c>
      <c r="AA20" s="11">
        <f t="shared" si="9"/>
        <v>1</v>
      </c>
    </row>
    <row r="21" spans="1:27" s="7" customFormat="1" ht="18" customHeight="1">
      <c r="A21" s="8" t="s">
        <v>113</v>
      </c>
      <c r="B21" s="9" t="s">
        <v>123</v>
      </c>
      <c r="C21" s="8">
        <v>2023</v>
      </c>
      <c r="D21" s="8" t="s">
        <v>124</v>
      </c>
      <c r="E21" s="8">
        <v>70</v>
      </c>
      <c r="F21" s="8">
        <v>10</v>
      </c>
      <c r="G21" s="8">
        <f t="shared" si="0"/>
        <v>80</v>
      </c>
      <c r="H21" s="8">
        <v>85</v>
      </c>
      <c r="I21" s="10">
        <f t="shared" si="1"/>
        <v>28.235294117647058</v>
      </c>
      <c r="J21" s="8">
        <v>3.6</v>
      </c>
      <c r="K21" s="8">
        <v>4.1500000000000004</v>
      </c>
      <c r="L21" s="10">
        <f t="shared" si="2"/>
        <v>39.036144578313248</v>
      </c>
      <c r="M21" s="8"/>
      <c r="N21" s="8"/>
      <c r="O21" s="8">
        <v>1.2</v>
      </c>
      <c r="P21" s="8">
        <v>51</v>
      </c>
      <c r="Q21" s="10">
        <f t="shared" si="3"/>
        <v>0.3529411764705882</v>
      </c>
      <c r="R21" s="10">
        <f t="shared" si="4"/>
        <v>39.389085754783835</v>
      </c>
      <c r="S21" s="8">
        <v>30</v>
      </c>
      <c r="T21" s="8">
        <v>10</v>
      </c>
      <c r="U21" s="8">
        <f t="shared" si="5"/>
        <v>40</v>
      </c>
      <c r="V21" s="8">
        <v>55</v>
      </c>
      <c r="W21" s="10">
        <f t="shared" si="6"/>
        <v>7.2727272727272734</v>
      </c>
      <c r="X21" s="10">
        <f t="shared" si="7"/>
        <v>74.897107145158174</v>
      </c>
      <c r="Y21" s="8">
        <f t="shared" si="8"/>
        <v>13</v>
      </c>
      <c r="Z21" s="8">
        <v>20</v>
      </c>
      <c r="AA21" s="11">
        <f t="shared" si="9"/>
        <v>0.65</v>
      </c>
    </row>
    <row r="22" spans="1:27" s="7" customFormat="1" ht="18" customHeight="1">
      <c r="A22" s="8" t="s">
        <v>115</v>
      </c>
      <c r="B22" s="9" t="s">
        <v>114</v>
      </c>
      <c r="C22" s="8">
        <v>2023</v>
      </c>
      <c r="D22" s="8" t="s">
        <v>124</v>
      </c>
      <c r="E22" s="8">
        <v>70</v>
      </c>
      <c r="F22" s="8">
        <v>1.41</v>
      </c>
      <c r="G22" s="8">
        <f t="shared" si="0"/>
        <v>71.41</v>
      </c>
      <c r="H22" s="8">
        <v>85</v>
      </c>
      <c r="I22" s="10">
        <f t="shared" si="1"/>
        <v>25.203529411764706</v>
      </c>
      <c r="J22" s="8">
        <v>3.71</v>
      </c>
      <c r="K22" s="8">
        <v>4.1500000000000004</v>
      </c>
      <c r="L22" s="10">
        <f t="shared" si="2"/>
        <v>40.2289156626506</v>
      </c>
      <c r="M22" s="8"/>
      <c r="N22" s="8"/>
      <c r="O22" s="8">
        <v>0.2</v>
      </c>
      <c r="P22" s="8">
        <v>51</v>
      </c>
      <c r="Q22" s="10">
        <f t="shared" si="3"/>
        <v>5.8823529411764705E-2</v>
      </c>
      <c r="R22" s="10">
        <f t="shared" si="4"/>
        <v>40.287739192062368</v>
      </c>
      <c r="S22" s="8">
        <v>30</v>
      </c>
      <c r="T22" s="8">
        <v>6</v>
      </c>
      <c r="U22" s="8">
        <f t="shared" si="5"/>
        <v>36</v>
      </c>
      <c r="V22" s="8">
        <v>55</v>
      </c>
      <c r="W22" s="10">
        <f t="shared" si="6"/>
        <v>6.545454545454545</v>
      </c>
      <c r="X22" s="10">
        <f t="shared" si="7"/>
        <v>72.036723149281627</v>
      </c>
      <c r="Y22" s="8">
        <f t="shared" si="8"/>
        <v>19</v>
      </c>
      <c r="Z22" s="8">
        <v>20</v>
      </c>
      <c r="AA22" s="11">
        <f t="shared" si="9"/>
        <v>0.95</v>
      </c>
    </row>
    <row r="23" spans="1:27" s="7" customFormat="1" ht="18" customHeight="1">
      <c r="A23" s="8" t="s">
        <v>117</v>
      </c>
      <c r="B23" s="9" t="s">
        <v>116</v>
      </c>
      <c r="C23" s="8">
        <v>2023</v>
      </c>
      <c r="D23" s="8" t="s">
        <v>125</v>
      </c>
      <c r="E23" s="8">
        <v>70</v>
      </c>
      <c r="F23" s="8">
        <v>5.8</v>
      </c>
      <c r="G23" s="8">
        <f t="shared" si="0"/>
        <v>75.8</v>
      </c>
      <c r="H23" s="8">
        <v>85</v>
      </c>
      <c r="I23" s="10">
        <f t="shared" si="1"/>
        <v>26.752941176470586</v>
      </c>
      <c r="J23" s="8">
        <v>3.76</v>
      </c>
      <c r="K23" s="8">
        <v>4.1500000000000004</v>
      </c>
      <c r="L23" s="10">
        <f t="shared" si="2"/>
        <v>40.771084337349393</v>
      </c>
      <c r="M23" s="8"/>
      <c r="N23" s="8"/>
      <c r="O23" s="8">
        <v>0.6</v>
      </c>
      <c r="P23" s="8">
        <v>51</v>
      </c>
      <c r="Q23" s="10">
        <f t="shared" si="3"/>
        <v>0.1764705882352941</v>
      </c>
      <c r="R23" s="10">
        <f t="shared" si="4"/>
        <v>40.94755492558469</v>
      </c>
      <c r="S23" s="8">
        <v>30</v>
      </c>
      <c r="T23" s="8">
        <v>0</v>
      </c>
      <c r="U23" s="8">
        <f t="shared" si="5"/>
        <v>30</v>
      </c>
      <c r="V23" s="8">
        <v>55</v>
      </c>
      <c r="W23" s="10">
        <f t="shared" si="6"/>
        <v>5.4545454545454541</v>
      </c>
      <c r="X23" s="10">
        <f t="shared" si="7"/>
        <v>73.155041556600722</v>
      </c>
      <c r="Y23" s="8">
        <f t="shared" si="8"/>
        <v>17</v>
      </c>
      <c r="Z23" s="8">
        <v>20</v>
      </c>
      <c r="AA23" s="11">
        <f t="shared" si="9"/>
        <v>0.85</v>
      </c>
    </row>
    <row r="24" spans="1:27" s="7" customFormat="1" ht="18" customHeight="1">
      <c r="A24" s="8" t="s">
        <v>119</v>
      </c>
      <c r="B24" s="9" t="s">
        <v>118</v>
      </c>
      <c r="C24" s="8">
        <v>2023</v>
      </c>
      <c r="D24" s="8" t="s">
        <v>125</v>
      </c>
      <c r="E24" s="8">
        <v>70</v>
      </c>
      <c r="F24" s="8">
        <v>6</v>
      </c>
      <c r="G24" s="8">
        <f t="shared" si="0"/>
        <v>76</v>
      </c>
      <c r="H24" s="8">
        <v>85</v>
      </c>
      <c r="I24" s="10">
        <f t="shared" si="1"/>
        <v>26.823529411764707</v>
      </c>
      <c r="J24" s="8">
        <v>4.1500000000000004</v>
      </c>
      <c r="K24" s="8">
        <v>4.1500000000000004</v>
      </c>
      <c r="L24" s="10">
        <f t="shared" si="2"/>
        <v>45</v>
      </c>
      <c r="M24" s="8"/>
      <c r="N24" s="8"/>
      <c r="O24" s="8">
        <v>51</v>
      </c>
      <c r="P24" s="8">
        <v>51</v>
      </c>
      <c r="Q24" s="10">
        <f t="shared" si="3"/>
        <v>15</v>
      </c>
      <c r="R24" s="10">
        <f t="shared" si="4"/>
        <v>60</v>
      </c>
      <c r="S24" s="8">
        <v>30</v>
      </c>
      <c r="T24" s="8">
        <v>0</v>
      </c>
      <c r="U24" s="8">
        <f t="shared" si="5"/>
        <v>30</v>
      </c>
      <c r="V24" s="8">
        <v>55</v>
      </c>
      <c r="W24" s="10">
        <f t="shared" si="6"/>
        <v>5.4545454545454541</v>
      </c>
      <c r="X24" s="10">
        <f t="shared" si="7"/>
        <v>92.278074866310163</v>
      </c>
      <c r="Y24" s="8">
        <f t="shared" si="8"/>
        <v>1</v>
      </c>
      <c r="Z24" s="8">
        <v>20</v>
      </c>
      <c r="AA24" s="11">
        <f t="shared" si="9"/>
        <v>0.05</v>
      </c>
    </row>
    <row r="25" spans="1:27" s="7" customFormat="1" ht="18" customHeight="1">
      <c r="A25" s="8" t="s">
        <v>121</v>
      </c>
      <c r="B25" s="9" t="s">
        <v>120</v>
      </c>
      <c r="C25" s="8">
        <v>2023</v>
      </c>
      <c r="D25" s="8" t="s">
        <v>125</v>
      </c>
      <c r="E25" s="8">
        <v>70</v>
      </c>
      <c r="F25" s="8">
        <v>10</v>
      </c>
      <c r="G25" s="8">
        <f t="shared" si="0"/>
        <v>80</v>
      </c>
      <c r="H25" s="8">
        <v>85</v>
      </c>
      <c r="I25" s="10">
        <f t="shared" si="1"/>
        <v>28.235294117647058</v>
      </c>
      <c r="J25" s="8">
        <v>3.97</v>
      </c>
      <c r="K25" s="8">
        <v>4.1500000000000004</v>
      </c>
      <c r="L25" s="10">
        <f t="shared" si="2"/>
        <v>43.048192771084338</v>
      </c>
      <c r="M25" s="8"/>
      <c r="N25" s="8"/>
      <c r="O25" s="8">
        <v>1</v>
      </c>
      <c r="P25" s="8">
        <v>51</v>
      </c>
      <c r="Q25" s="10">
        <f t="shared" si="3"/>
        <v>0.29411764705882354</v>
      </c>
      <c r="R25" s="10">
        <f t="shared" si="4"/>
        <v>43.342310418143164</v>
      </c>
      <c r="S25" s="8">
        <v>30</v>
      </c>
      <c r="T25" s="8">
        <v>0</v>
      </c>
      <c r="U25" s="8">
        <f t="shared" si="5"/>
        <v>30</v>
      </c>
      <c r="V25" s="8">
        <v>55</v>
      </c>
      <c r="W25" s="10">
        <f t="shared" si="6"/>
        <v>5.4545454545454541</v>
      </c>
      <c r="X25" s="10">
        <f t="shared" si="7"/>
        <v>77.032149990335668</v>
      </c>
      <c r="Y25" s="8">
        <f t="shared" si="8"/>
        <v>11</v>
      </c>
      <c r="Z25" s="8">
        <v>20</v>
      </c>
      <c r="AA25" s="11">
        <f t="shared" si="9"/>
        <v>0.55000000000000004</v>
      </c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20"/>
  <sheetViews>
    <sheetView workbookViewId="0">
      <selection activeCell="AA13" sqref="AA13"/>
    </sheetView>
  </sheetViews>
  <sheetFormatPr defaultColWidth="9" defaultRowHeight="14.4"/>
  <cols>
    <col min="2" max="2" width="13.5546875" customWidth="1"/>
    <col min="3" max="3" width="7.109375" customWidth="1"/>
    <col min="5" max="5" width="5" customWidth="1"/>
    <col min="6" max="6" width="5.88671875" customWidth="1"/>
    <col min="7" max="7" width="9" customWidth="1"/>
    <col min="8" max="8" width="12.5546875" customWidth="1"/>
    <col min="9" max="9" width="8.21875" customWidth="1"/>
    <col min="10" max="10" width="6.77734375" customWidth="1"/>
    <col min="11" max="11" width="8.109375" customWidth="1"/>
    <col min="12" max="12" width="7.109375" customWidth="1"/>
    <col min="13" max="13" width="5.88671875" customWidth="1"/>
    <col min="14" max="15" width="7.44140625" customWidth="1"/>
    <col min="16" max="16" width="7.21875" customWidth="1"/>
    <col min="17" max="17" width="6.77734375" customWidth="1"/>
    <col min="18" max="18" width="6.88671875" customWidth="1"/>
    <col min="19" max="19" width="6.6640625" customWidth="1"/>
    <col min="20" max="20" width="4.88671875" customWidth="1"/>
    <col min="21" max="21" width="7" customWidth="1"/>
    <col min="22" max="22" width="8.77734375" customWidth="1"/>
    <col min="23" max="23" width="6.77734375" customWidth="1"/>
    <col min="24" max="24" width="7.44140625" customWidth="1"/>
    <col min="25" max="25" width="5.5546875" customWidth="1"/>
    <col min="26" max="26" width="5.77734375" customWidth="1"/>
    <col min="27" max="27" width="8" customWidth="1"/>
  </cols>
  <sheetData>
    <row r="1" spans="1:27" ht="17.399999999999999">
      <c r="A1" s="21" t="s">
        <v>32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3"/>
      <c r="M1" s="22"/>
      <c r="N1" s="22"/>
      <c r="O1" s="22"/>
      <c r="P1" s="22"/>
      <c r="Q1" s="23"/>
      <c r="R1" s="23"/>
      <c r="S1" s="22"/>
      <c r="T1" s="22"/>
      <c r="U1" s="22"/>
      <c r="V1" s="22"/>
      <c r="W1" s="23"/>
      <c r="X1" s="23"/>
      <c r="Y1" s="22"/>
      <c r="Z1" s="22"/>
      <c r="AA1" s="22"/>
    </row>
    <row r="2" spans="1:27">
      <c r="A2" s="24" t="s">
        <v>2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4"/>
      <c r="N2" s="24"/>
      <c r="O2" s="24"/>
      <c r="P2" s="24"/>
      <c r="Q2" s="25"/>
      <c r="R2" s="25"/>
      <c r="S2" s="24"/>
      <c r="T2" s="24"/>
      <c r="U2" s="24"/>
      <c r="V2" s="24"/>
      <c r="W2" s="25"/>
      <c r="X2" s="25"/>
      <c r="Y2" s="24"/>
      <c r="Z2" s="24"/>
      <c r="AA2" s="24"/>
    </row>
    <row r="3" spans="1:27" ht="15.6">
      <c r="A3" s="26" t="s">
        <v>3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7"/>
      <c r="M3" s="26"/>
      <c r="N3" s="26"/>
      <c r="O3" s="26"/>
      <c r="P3" s="26"/>
      <c r="Q3" s="27"/>
      <c r="R3" s="27"/>
      <c r="S3" s="26"/>
      <c r="T3" s="26"/>
      <c r="U3" s="26"/>
      <c r="V3" s="26"/>
      <c r="W3" s="27"/>
      <c r="X3" s="27"/>
      <c r="Y3" s="26"/>
      <c r="Z3" s="26"/>
      <c r="AA3" s="26"/>
    </row>
    <row r="4" spans="1:27">
      <c r="A4" s="33" t="s">
        <v>1</v>
      </c>
      <c r="B4" s="31" t="s">
        <v>0</v>
      </c>
      <c r="C4" s="31" t="s">
        <v>4</v>
      </c>
      <c r="D4" s="31" t="s">
        <v>5</v>
      </c>
      <c r="E4" s="35" t="s">
        <v>6</v>
      </c>
      <c r="F4" s="36"/>
      <c r="G4" s="36"/>
      <c r="H4" s="36"/>
      <c r="I4" s="37"/>
      <c r="J4" s="20" t="s">
        <v>7</v>
      </c>
      <c r="K4" s="20"/>
      <c r="L4" s="19"/>
      <c r="M4" s="20"/>
      <c r="N4" s="20"/>
      <c r="O4" s="20"/>
      <c r="P4" s="20"/>
      <c r="Q4" s="19"/>
      <c r="R4" s="19"/>
      <c r="S4" s="20" t="s">
        <v>8</v>
      </c>
      <c r="T4" s="20"/>
      <c r="U4" s="20"/>
      <c r="V4" s="20"/>
      <c r="W4" s="19"/>
      <c r="X4" s="29" t="s">
        <v>9</v>
      </c>
      <c r="Y4" s="31" t="s">
        <v>10</v>
      </c>
      <c r="Z4" s="31" t="s">
        <v>11</v>
      </c>
      <c r="AA4" s="31" t="s">
        <v>12</v>
      </c>
    </row>
    <row r="5" spans="1:27" ht="48">
      <c r="A5" s="34"/>
      <c r="B5" s="32"/>
      <c r="C5" s="32"/>
      <c r="D5" s="32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27</v>
      </c>
      <c r="T5" s="1" t="s">
        <v>28</v>
      </c>
      <c r="U5" s="1" t="s">
        <v>29</v>
      </c>
      <c r="V5" s="1" t="s">
        <v>30</v>
      </c>
      <c r="W5" s="3" t="s">
        <v>31</v>
      </c>
      <c r="X5" s="30"/>
      <c r="Y5" s="32"/>
      <c r="Z5" s="32"/>
      <c r="AA5" s="32"/>
    </row>
    <row r="6" spans="1:27" s="5" customFormat="1" ht="18" customHeight="1">
      <c r="A6" s="8" t="s">
        <v>127</v>
      </c>
      <c r="B6" s="8" t="s">
        <v>126</v>
      </c>
      <c r="C6" s="8">
        <v>2023</v>
      </c>
      <c r="D6" s="8" t="s">
        <v>156</v>
      </c>
      <c r="E6" s="8">
        <v>70</v>
      </c>
      <c r="F6" s="8">
        <v>0.54</v>
      </c>
      <c r="G6" s="8">
        <f>E6+F6</f>
        <v>70.540000000000006</v>
      </c>
      <c r="H6" s="8">
        <v>84.9</v>
      </c>
      <c r="I6" s="10">
        <f>G6/H6*30</f>
        <v>24.925795053003537</v>
      </c>
      <c r="J6" s="8">
        <v>3.85</v>
      </c>
      <c r="K6" s="8">
        <v>4.22</v>
      </c>
      <c r="L6" s="10">
        <f>J6/K6*45</f>
        <v>41.054502369668249</v>
      </c>
      <c r="M6" s="8"/>
      <c r="N6" s="8"/>
      <c r="O6" s="8">
        <v>6.85</v>
      </c>
      <c r="P6" s="8">
        <v>37.700000000000003</v>
      </c>
      <c r="Q6" s="10">
        <f>O6/P6*15</f>
        <v>2.7254641909814321</v>
      </c>
      <c r="R6" s="10">
        <f>L6+Q6</f>
        <v>43.779966560649683</v>
      </c>
      <c r="S6" s="8">
        <v>30</v>
      </c>
      <c r="T6" s="8">
        <v>6</v>
      </c>
      <c r="U6" s="8">
        <f>S6+T6</f>
        <v>36</v>
      </c>
      <c r="V6" s="8">
        <v>54</v>
      </c>
      <c r="W6" s="10">
        <f>U6/V6*10</f>
        <v>6.6666666666666661</v>
      </c>
      <c r="X6" s="10">
        <f>I6+R6+W6</f>
        <v>75.372428280319895</v>
      </c>
      <c r="Y6" s="8">
        <f>RANK(X6,$X$6:$X$20,0)</f>
        <v>14</v>
      </c>
      <c r="Z6" s="8">
        <v>15</v>
      </c>
      <c r="AA6" s="11">
        <f>Y6/Z6</f>
        <v>0.93333333333333335</v>
      </c>
    </row>
    <row r="7" spans="1:27" s="5" customFormat="1" ht="18" customHeight="1">
      <c r="A7" s="8" t="s">
        <v>129</v>
      </c>
      <c r="B7" s="8" t="s">
        <v>128</v>
      </c>
      <c r="C7" s="8">
        <v>2023</v>
      </c>
      <c r="D7" s="8" t="s">
        <v>156</v>
      </c>
      <c r="E7" s="8">
        <v>70</v>
      </c>
      <c r="F7" s="8">
        <v>9</v>
      </c>
      <c r="G7" s="8">
        <f t="shared" ref="G7:G20" si="0">E7+F7</f>
        <v>79</v>
      </c>
      <c r="H7" s="8">
        <v>84.9</v>
      </c>
      <c r="I7" s="10">
        <f t="shared" ref="I7:I20" si="1">G7/H7*30</f>
        <v>27.915194346289752</v>
      </c>
      <c r="J7" s="8">
        <v>3.72</v>
      </c>
      <c r="K7" s="8">
        <v>4.22</v>
      </c>
      <c r="L7" s="10">
        <f t="shared" ref="L7:L20" si="2">J7/K7*45</f>
        <v>39.668246445497637</v>
      </c>
      <c r="M7" s="8"/>
      <c r="N7" s="8"/>
      <c r="O7" s="8">
        <v>6.65</v>
      </c>
      <c r="P7" s="8">
        <v>37.700000000000003</v>
      </c>
      <c r="Q7" s="10">
        <f t="shared" ref="Q7:Q20" si="3">O7/P7*15</f>
        <v>2.6458885941644561</v>
      </c>
      <c r="R7" s="10">
        <f t="shared" ref="R7:R20" si="4">L7+Q7</f>
        <v>42.314135039662091</v>
      </c>
      <c r="S7" s="8">
        <v>30</v>
      </c>
      <c r="T7" s="8">
        <v>6</v>
      </c>
      <c r="U7" s="8">
        <f t="shared" ref="U7:U20" si="5">S7+T7</f>
        <v>36</v>
      </c>
      <c r="V7" s="8">
        <v>54</v>
      </c>
      <c r="W7" s="10">
        <f t="shared" ref="W7:W20" si="6">U7/V7*10</f>
        <v>6.6666666666666661</v>
      </c>
      <c r="X7" s="10">
        <f t="shared" ref="X7:X20" si="7">I7+R7+W7</f>
        <v>76.895996052618514</v>
      </c>
      <c r="Y7" s="8">
        <f t="shared" ref="Y7:Y20" si="8">RANK(X7,$X$6:$X$20,0)</f>
        <v>13</v>
      </c>
      <c r="Z7" s="8">
        <v>15</v>
      </c>
      <c r="AA7" s="11">
        <f t="shared" ref="AA7:AA20" si="9">Y7/Z7</f>
        <v>0.8666666666666667</v>
      </c>
    </row>
    <row r="8" spans="1:27" s="5" customFormat="1" ht="18" customHeight="1">
      <c r="A8" s="8" t="s">
        <v>131</v>
      </c>
      <c r="B8" s="8" t="s">
        <v>130</v>
      </c>
      <c r="C8" s="8">
        <v>2023</v>
      </c>
      <c r="D8" s="8" t="s">
        <v>156</v>
      </c>
      <c r="E8" s="8">
        <v>70</v>
      </c>
      <c r="F8" s="8">
        <v>3.3</v>
      </c>
      <c r="G8" s="8">
        <f t="shared" si="0"/>
        <v>73.3</v>
      </c>
      <c r="H8" s="8">
        <v>84.9</v>
      </c>
      <c r="I8" s="10">
        <f t="shared" si="1"/>
        <v>25.901060070671377</v>
      </c>
      <c r="J8" s="8">
        <v>4.09</v>
      </c>
      <c r="K8" s="8">
        <v>4.22</v>
      </c>
      <c r="L8" s="10">
        <f t="shared" si="2"/>
        <v>43.613744075829388</v>
      </c>
      <c r="M8" s="8"/>
      <c r="N8" s="8"/>
      <c r="O8" s="8">
        <v>18.95</v>
      </c>
      <c r="P8" s="8">
        <v>37.700000000000003</v>
      </c>
      <c r="Q8" s="10">
        <f t="shared" si="3"/>
        <v>7.5397877984084873</v>
      </c>
      <c r="R8" s="10">
        <f t="shared" si="4"/>
        <v>51.153531874237878</v>
      </c>
      <c r="S8" s="8">
        <v>30</v>
      </c>
      <c r="T8" s="8">
        <v>16</v>
      </c>
      <c r="U8" s="8">
        <f t="shared" si="5"/>
        <v>46</v>
      </c>
      <c r="V8" s="8">
        <v>54</v>
      </c>
      <c r="W8" s="10">
        <f t="shared" si="6"/>
        <v>8.518518518518519</v>
      </c>
      <c r="X8" s="10">
        <f t="shared" si="7"/>
        <v>85.573110463427767</v>
      </c>
      <c r="Y8" s="8">
        <f t="shared" si="8"/>
        <v>4</v>
      </c>
      <c r="Z8" s="8">
        <v>15</v>
      </c>
      <c r="AA8" s="11">
        <f t="shared" si="9"/>
        <v>0.26666666666666666</v>
      </c>
    </row>
    <row r="9" spans="1:27" s="5" customFormat="1" ht="18" customHeight="1">
      <c r="A9" s="8" t="s">
        <v>133</v>
      </c>
      <c r="B9" s="8" t="s">
        <v>132</v>
      </c>
      <c r="C9" s="8">
        <v>2023</v>
      </c>
      <c r="D9" s="8" t="s">
        <v>156</v>
      </c>
      <c r="E9" s="8">
        <v>70</v>
      </c>
      <c r="F9" s="8">
        <v>5</v>
      </c>
      <c r="G9" s="8">
        <f t="shared" si="0"/>
        <v>75</v>
      </c>
      <c r="H9" s="8">
        <v>84.9</v>
      </c>
      <c r="I9" s="10">
        <f t="shared" si="1"/>
        <v>26.501766784452297</v>
      </c>
      <c r="J9" s="8">
        <v>4.22</v>
      </c>
      <c r="K9" s="8">
        <v>4.22</v>
      </c>
      <c r="L9" s="10">
        <f t="shared" si="2"/>
        <v>45</v>
      </c>
      <c r="M9" s="8"/>
      <c r="N9" s="8"/>
      <c r="O9" s="8">
        <v>6.65</v>
      </c>
      <c r="P9" s="8">
        <v>37.700000000000003</v>
      </c>
      <c r="Q9" s="10">
        <f t="shared" si="3"/>
        <v>2.6458885941644561</v>
      </c>
      <c r="R9" s="10">
        <f t="shared" si="4"/>
        <v>47.645888594164454</v>
      </c>
      <c r="S9" s="8">
        <v>30</v>
      </c>
      <c r="T9" s="8">
        <v>16</v>
      </c>
      <c r="U9" s="8">
        <f t="shared" si="5"/>
        <v>46</v>
      </c>
      <c r="V9" s="8">
        <v>54</v>
      </c>
      <c r="W9" s="10">
        <f t="shared" si="6"/>
        <v>8.518518518518519</v>
      </c>
      <c r="X9" s="10">
        <f t="shared" si="7"/>
        <v>82.666173897135266</v>
      </c>
      <c r="Y9" s="8">
        <f t="shared" si="8"/>
        <v>7</v>
      </c>
      <c r="Z9" s="8">
        <v>15</v>
      </c>
      <c r="AA9" s="11">
        <f t="shared" si="9"/>
        <v>0.46666666666666667</v>
      </c>
    </row>
    <row r="10" spans="1:27" s="5" customFormat="1" ht="18" customHeight="1">
      <c r="A10" s="8" t="s">
        <v>135</v>
      </c>
      <c r="B10" s="8" t="s">
        <v>134</v>
      </c>
      <c r="C10" s="8">
        <v>2023</v>
      </c>
      <c r="D10" s="8" t="s">
        <v>156</v>
      </c>
      <c r="E10" s="8">
        <v>70</v>
      </c>
      <c r="F10" s="8">
        <v>4.4800000000000004</v>
      </c>
      <c r="G10" s="8">
        <f t="shared" si="0"/>
        <v>74.48</v>
      </c>
      <c r="H10" s="8">
        <v>84.9</v>
      </c>
      <c r="I10" s="10">
        <f t="shared" si="1"/>
        <v>26.318021201413426</v>
      </c>
      <c r="J10" s="8">
        <v>4</v>
      </c>
      <c r="K10" s="8">
        <v>4.22</v>
      </c>
      <c r="L10" s="10">
        <f t="shared" si="2"/>
        <v>42.654028436018962</v>
      </c>
      <c r="M10" s="8"/>
      <c r="N10" s="8"/>
      <c r="O10" s="8">
        <v>6.45</v>
      </c>
      <c r="P10" s="8">
        <v>37.700000000000003</v>
      </c>
      <c r="Q10" s="10">
        <f t="shared" si="3"/>
        <v>2.5663129973474801</v>
      </c>
      <c r="R10" s="10">
        <f t="shared" si="4"/>
        <v>45.220341433366443</v>
      </c>
      <c r="S10" s="8">
        <v>30</v>
      </c>
      <c r="T10" s="8">
        <v>8</v>
      </c>
      <c r="U10" s="8">
        <f t="shared" si="5"/>
        <v>38</v>
      </c>
      <c r="V10" s="8">
        <v>54</v>
      </c>
      <c r="W10" s="10">
        <f t="shared" si="6"/>
        <v>7.0370370370370372</v>
      </c>
      <c r="X10" s="10">
        <f t="shared" si="7"/>
        <v>78.575399671816911</v>
      </c>
      <c r="Y10" s="8">
        <f t="shared" si="8"/>
        <v>11</v>
      </c>
      <c r="Z10" s="8">
        <v>15</v>
      </c>
      <c r="AA10" s="11">
        <f t="shared" si="9"/>
        <v>0.73333333333333328</v>
      </c>
    </row>
    <row r="11" spans="1:27" s="5" customFormat="1" ht="18" customHeight="1">
      <c r="A11" s="8" t="s">
        <v>137</v>
      </c>
      <c r="B11" s="8" t="s">
        <v>136</v>
      </c>
      <c r="C11" s="8">
        <v>2023</v>
      </c>
      <c r="D11" s="8" t="s">
        <v>156</v>
      </c>
      <c r="E11" s="8">
        <v>70</v>
      </c>
      <c r="F11" s="8">
        <v>5.9</v>
      </c>
      <c r="G11" s="8">
        <f t="shared" si="0"/>
        <v>75.900000000000006</v>
      </c>
      <c r="H11" s="8">
        <v>84.9</v>
      </c>
      <c r="I11" s="10">
        <f t="shared" si="1"/>
        <v>26.819787985865727</v>
      </c>
      <c r="J11" s="8">
        <v>4.01</v>
      </c>
      <c r="K11" s="8">
        <v>4.22</v>
      </c>
      <c r="L11" s="10">
        <f t="shared" si="2"/>
        <v>42.760663507109001</v>
      </c>
      <c r="M11" s="8"/>
      <c r="N11" s="8"/>
      <c r="O11" s="8">
        <v>12.7</v>
      </c>
      <c r="P11" s="8">
        <v>37.700000000000003</v>
      </c>
      <c r="Q11" s="10">
        <f t="shared" si="3"/>
        <v>5.0530503978779828</v>
      </c>
      <c r="R11" s="10">
        <f t="shared" si="4"/>
        <v>47.813713904986983</v>
      </c>
      <c r="S11" s="8">
        <v>30</v>
      </c>
      <c r="T11" s="8">
        <v>20</v>
      </c>
      <c r="U11" s="8">
        <f t="shared" si="5"/>
        <v>50</v>
      </c>
      <c r="V11" s="8">
        <v>54</v>
      </c>
      <c r="W11" s="10">
        <f t="shared" si="6"/>
        <v>9.2592592592592595</v>
      </c>
      <c r="X11" s="10">
        <f t="shared" si="7"/>
        <v>83.892761150111966</v>
      </c>
      <c r="Y11" s="8">
        <f t="shared" si="8"/>
        <v>6</v>
      </c>
      <c r="Z11" s="8">
        <v>15</v>
      </c>
      <c r="AA11" s="11">
        <f t="shared" si="9"/>
        <v>0.4</v>
      </c>
    </row>
    <row r="12" spans="1:27" s="5" customFormat="1" ht="18" customHeight="1">
      <c r="A12" s="8" t="s">
        <v>139</v>
      </c>
      <c r="B12" s="8" t="s">
        <v>138</v>
      </c>
      <c r="C12" s="8">
        <v>2023</v>
      </c>
      <c r="D12" s="8" t="s">
        <v>156</v>
      </c>
      <c r="E12" s="8">
        <v>70</v>
      </c>
      <c r="F12" s="8">
        <v>8.4</v>
      </c>
      <c r="G12" s="8">
        <f t="shared" si="0"/>
        <v>78.400000000000006</v>
      </c>
      <c r="H12" s="8">
        <v>84.9</v>
      </c>
      <c r="I12" s="10">
        <f t="shared" si="1"/>
        <v>27.703180212014136</v>
      </c>
      <c r="J12" s="8">
        <v>3.9</v>
      </c>
      <c r="K12" s="8">
        <v>4.22</v>
      </c>
      <c r="L12" s="10">
        <f t="shared" si="2"/>
        <v>41.587677725118482</v>
      </c>
      <c r="M12" s="8"/>
      <c r="N12" s="8"/>
      <c r="O12" s="8">
        <v>7.45</v>
      </c>
      <c r="P12" s="8">
        <v>37.700000000000003</v>
      </c>
      <c r="Q12" s="10">
        <f t="shared" si="3"/>
        <v>2.9641909814323606</v>
      </c>
      <c r="R12" s="10">
        <f t="shared" si="4"/>
        <v>44.551868706550842</v>
      </c>
      <c r="S12" s="8">
        <v>30</v>
      </c>
      <c r="T12" s="8">
        <v>12</v>
      </c>
      <c r="U12" s="8">
        <f t="shared" si="5"/>
        <v>42</v>
      </c>
      <c r="V12" s="8">
        <v>54</v>
      </c>
      <c r="W12" s="10">
        <f t="shared" si="6"/>
        <v>7.7777777777777777</v>
      </c>
      <c r="X12" s="10">
        <f t="shared" si="7"/>
        <v>80.032826696342752</v>
      </c>
      <c r="Y12" s="8">
        <f t="shared" si="8"/>
        <v>8</v>
      </c>
      <c r="Z12" s="8">
        <v>15</v>
      </c>
      <c r="AA12" s="11">
        <f t="shared" si="9"/>
        <v>0.53333333333333333</v>
      </c>
    </row>
    <row r="13" spans="1:27" s="5" customFormat="1" ht="18" customHeight="1">
      <c r="A13" s="8" t="s">
        <v>141</v>
      </c>
      <c r="B13" s="8" t="s">
        <v>140</v>
      </c>
      <c r="C13" s="8">
        <v>2023</v>
      </c>
      <c r="D13" s="8" t="s">
        <v>156</v>
      </c>
      <c r="E13" s="8">
        <v>70</v>
      </c>
      <c r="F13" s="8">
        <v>1.5</v>
      </c>
      <c r="G13" s="8">
        <f t="shared" si="0"/>
        <v>71.5</v>
      </c>
      <c r="H13" s="8">
        <v>84.9</v>
      </c>
      <c r="I13" s="10">
        <f t="shared" si="1"/>
        <v>25.265017667844521</v>
      </c>
      <c r="J13" s="8">
        <v>3.99</v>
      </c>
      <c r="K13" s="8">
        <v>4.22</v>
      </c>
      <c r="L13" s="10">
        <f t="shared" si="2"/>
        <v>42.547393364928915</v>
      </c>
      <c r="M13" s="8"/>
      <c r="N13" s="8"/>
      <c r="O13" s="8">
        <v>37.700000000000003</v>
      </c>
      <c r="P13" s="8">
        <v>37.700000000000003</v>
      </c>
      <c r="Q13" s="10">
        <f t="shared" si="3"/>
        <v>15</v>
      </c>
      <c r="R13" s="10">
        <f t="shared" si="4"/>
        <v>57.547393364928915</v>
      </c>
      <c r="S13" s="8">
        <v>30</v>
      </c>
      <c r="T13" s="8">
        <v>24</v>
      </c>
      <c r="U13" s="8">
        <f t="shared" si="5"/>
        <v>54</v>
      </c>
      <c r="V13" s="8">
        <v>54</v>
      </c>
      <c r="W13" s="10">
        <f t="shared" si="6"/>
        <v>10</v>
      </c>
      <c r="X13" s="10">
        <f t="shared" si="7"/>
        <v>92.81241103277344</v>
      </c>
      <c r="Y13" s="8">
        <f t="shared" si="8"/>
        <v>1</v>
      </c>
      <c r="Z13" s="8">
        <v>15</v>
      </c>
      <c r="AA13" s="11">
        <f t="shared" si="9"/>
        <v>6.6666666666666666E-2</v>
      </c>
    </row>
    <row r="14" spans="1:27" s="5" customFormat="1" ht="18" customHeight="1">
      <c r="A14" s="8" t="s">
        <v>143</v>
      </c>
      <c r="B14" s="8" t="s">
        <v>142</v>
      </c>
      <c r="C14" s="8">
        <v>2023</v>
      </c>
      <c r="D14" s="8" t="s">
        <v>156</v>
      </c>
      <c r="E14" s="8">
        <v>70</v>
      </c>
      <c r="F14" s="8">
        <v>7.25</v>
      </c>
      <c r="G14" s="8">
        <f t="shared" si="0"/>
        <v>77.25</v>
      </c>
      <c r="H14" s="8">
        <v>84.9</v>
      </c>
      <c r="I14" s="10">
        <f t="shared" si="1"/>
        <v>27.296819787985864</v>
      </c>
      <c r="J14" s="8">
        <v>3.69</v>
      </c>
      <c r="K14" s="8">
        <v>4.22</v>
      </c>
      <c r="L14" s="10">
        <f t="shared" si="2"/>
        <v>39.34834123222749</v>
      </c>
      <c r="M14" s="8"/>
      <c r="N14" s="8"/>
      <c r="O14" s="8">
        <v>0.2</v>
      </c>
      <c r="P14" s="8">
        <v>37.700000000000003</v>
      </c>
      <c r="Q14" s="10">
        <f t="shared" si="3"/>
        <v>7.9575596816976124E-2</v>
      </c>
      <c r="R14" s="10">
        <f t="shared" si="4"/>
        <v>39.427916829044463</v>
      </c>
      <c r="S14" s="8">
        <v>30</v>
      </c>
      <c r="T14" s="8">
        <v>16</v>
      </c>
      <c r="U14" s="8">
        <f t="shared" si="5"/>
        <v>46</v>
      </c>
      <c r="V14" s="8">
        <v>54</v>
      </c>
      <c r="W14" s="10">
        <f t="shared" si="6"/>
        <v>8.518518518518519</v>
      </c>
      <c r="X14" s="10">
        <f t="shared" si="7"/>
        <v>75.24325513554885</v>
      </c>
      <c r="Y14" s="8">
        <f t="shared" si="8"/>
        <v>15</v>
      </c>
      <c r="Z14" s="8">
        <v>15</v>
      </c>
      <c r="AA14" s="11">
        <f t="shared" si="9"/>
        <v>1</v>
      </c>
    </row>
    <row r="15" spans="1:27" s="5" customFormat="1" ht="18" customHeight="1">
      <c r="A15" s="8" t="s">
        <v>145</v>
      </c>
      <c r="B15" s="8" t="s">
        <v>144</v>
      </c>
      <c r="C15" s="8">
        <v>2023</v>
      </c>
      <c r="D15" s="8" t="s">
        <v>156</v>
      </c>
      <c r="E15" s="8">
        <v>70</v>
      </c>
      <c r="F15" s="8">
        <v>14.9</v>
      </c>
      <c r="G15" s="8">
        <f t="shared" si="0"/>
        <v>84.9</v>
      </c>
      <c r="H15" s="8">
        <v>84.9</v>
      </c>
      <c r="I15" s="10">
        <f t="shared" si="1"/>
        <v>30</v>
      </c>
      <c r="J15" s="8">
        <v>4.17</v>
      </c>
      <c r="K15" s="8">
        <v>4.22</v>
      </c>
      <c r="L15" s="10">
        <f t="shared" si="2"/>
        <v>44.466824644549767</v>
      </c>
      <c r="M15" s="8"/>
      <c r="N15" s="8"/>
      <c r="O15" s="8">
        <v>12.7</v>
      </c>
      <c r="P15" s="8">
        <v>37.700000000000003</v>
      </c>
      <c r="Q15" s="10">
        <f t="shared" si="3"/>
        <v>5.0530503978779828</v>
      </c>
      <c r="R15" s="10">
        <f t="shared" si="4"/>
        <v>49.519875042427749</v>
      </c>
      <c r="S15" s="8">
        <v>30</v>
      </c>
      <c r="T15" s="8">
        <v>16</v>
      </c>
      <c r="U15" s="8">
        <f t="shared" si="5"/>
        <v>46</v>
      </c>
      <c r="V15" s="8">
        <v>54</v>
      </c>
      <c r="W15" s="10">
        <f t="shared" si="6"/>
        <v>8.518518518518519</v>
      </c>
      <c r="X15" s="10">
        <f t="shared" si="7"/>
        <v>88.038393560946261</v>
      </c>
      <c r="Y15" s="8">
        <f t="shared" si="8"/>
        <v>2</v>
      </c>
      <c r="Z15" s="8">
        <v>15</v>
      </c>
      <c r="AA15" s="11">
        <f t="shared" si="9"/>
        <v>0.13333333333333333</v>
      </c>
    </row>
    <row r="16" spans="1:27" s="5" customFormat="1" ht="18" customHeight="1">
      <c r="A16" s="8" t="s">
        <v>147</v>
      </c>
      <c r="B16" s="8" t="s">
        <v>146</v>
      </c>
      <c r="C16" s="8">
        <v>2023</v>
      </c>
      <c r="D16" s="8" t="s">
        <v>156</v>
      </c>
      <c r="E16" s="8">
        <v>70</v>
      </c>
      <c r="F16" s="8">
        <v>-1.19</v>
      </c>
      <c r="G16" s="8">
        <f t="shared" si="0"/>
        <v>68.81</v>
      </c>
      <c r="H16" s="8">
        <v>84.9</v>
      </c>
      <c r="I16" s="10">
        <f t="shared" si="1"/>
        <v>24.314487632508833</v>
      </c>
      <c r="J16" s="8">
        <v>3.66</v>
      </c>
      <c r="K16" s="8">
        <v>4.22</v>
      </c>
      <c r="L16" s="10">
        <f t="shared" si="2"/>
        <v>39.02843601895735</v>
      </c>
      <c r="M16" s="8"/>
      <c r="N16" s="8"/>
      <c r="O16" s="8">
        <v>18.95</v>
      </c>
      <c r="P16" s="8">
        <v>37.700000000000003</v>
      </c>
      <c r="Q16" s="10">
        <f t="shared" si="3"/>
        <v>7.5397877984084873</v>
      </c>
      <c r="R16" s="10">
        <f t="shared" si="4"/>
        <v>46.56822381736584</v>
      </c>
      <c r="S16" s="8">
        <v>30</v>
      </c>
      <c r="T16" s="8">
        <v>16</v>
      </c>
      <c r="U16" s="8">
        <f t="shared" si="5"/>
        <v>46</v>
      </c>
      <c r="V16" s="8">
        <v>54</v>
      </c>
      <c r="W16" s="10">
        <f t="shared" si="6"/>
        <v>8.518518518518519</v>
      </c>
      <c r="X16" s="10">
        <f t="shared" si="7"/>
        <v>79.401229968393196</v>
      </c>
      <c r="Y16" s="8">
        <f t="shared" si="8"/>
        <v>9</v>
      </c>
      <c r="Z16" s="8">
        <v>15</v>
      </c>
      <c r="AA16" s="11">
        <f t="shared" si="9"/>
        <v>0.6</v>
      </c>
    </row>
    <row r="17" spans="1:27" s="5" customFormat="1" ht="18" customHeight="1">
      <c r="A17" s="8" t="s">
        <v>149</v>
      </c>
      <c r="B17" s="8" t="s">
        <v>148</v>
      </c>
      <c r="C17" s="8">
        <v>2023</v>
      </c>
      <c r="D17" s="8" t="s">
        <v>156</v>
      </c>
      <c r="E17" s="8">
        <v>70</v>
      </c>
      <c r="F17" s="8">
        <v>5</v>
      </c>
      <c r="G17" s="8">
        <f t="shared" si="0"/>
        <v>75</v>
      </c>
      <c r="H17" s="8">
        <v>84.9</v>
      </c>
      <c r="I17" s="10">
        <f t="shared" si="1"/>
        <v>26.501766784452297</v>
      </c>
      <c r="J17" s="8">
        <v>3.81</v>
      </c>
      <c r="K17" s="8">
        <v>4.22</v>
      </c>
      <c r="L17" s="10">
        <f t="shared" si="2"/>
        <v>40.627962085308056</v>
      </c>
      <c r="M17" s="8"/>
      <c r="N17" s="8"/>
      <c r="O17" s="8">
        <v>6.45</v>
      </c>
      <c r="P17" s="8">
        <v>37.700000000000003</v>
      </c>
      <c r="Q17" s="10">
        <f t="shared" si="3"/>
        <v>2.5663129973474801</v>
      </c>
      <c r="R17" s="10">
        <f t="shared" si="4"/>
        <v>43.194275082655537</v>
      </c>
      <c r="S17" s="8">
        <v>30</v>
      </c>
      <c r="T17" s="8">
        <v>18</v>
      </c>
      <c r="U17" s="8">
        <f t="shared" si="5"/>
        <v>48</v>
      </c>
      <c r="V17" s="8">
        <v>54</v>
      </c>
      <c r="W17" s="10">
        <f t="shared" si="6"/>
        <v>8.8888888888888893</v>
      </c>
      <c r="X17" s="10">
        <f t="shared" si="7"/>
        <v>78.584930755996723</v>
      </c>
      <c r="Y17" s="8">
        <f t="shared" si="8"/>
        <v>10</v>
      </c>
      <c r="Z17" s="8">
        <v>15</v>
      </c>
      <c r="AA17" s="11">
        <f t="shared" si="9"/>
        <v>0.66666666666666663</v>
      </c>
    </row>
    <row r="18" spans="1:27" s="5" customFormat="1" ht="18" customHeight="1">
      <c r="A18" s="8" t="s">
        <v>151</v>
      </c>
      <c r="B18" s="8" t="s">
        <v>150</v>
      </c>
      <c r="C18" s="8">
        <v>2023</v>
      </c>
      <c r="D18" s="8" t="s">
        <v>156</v>
      </c>
      <c r="E18" s="8">
        <v>70</v>
      </c>
      <c r="F18" s="8">
        <v>2</v>
      </c>
      <c r="G18" s="8">
        <f t="shared" si="0"/>
        <v>72</v>
      </c>
      <c r="H18" s="8">
        <v>84.9</v>
      </c>
      <c r="I18" s="10">
        <f t="shared" si="1"/>
        <v>25.441696113074201</v>
      </c>
      <c r="J18" s="8">
        <v>3.84</v>
      </c>
      <c r="K18" s="8">
        <v>4.22</v>
      </c>
      <c r="L18" s="10">
        <f t="shared" si="2"/>
        <v>40.947867298578203</v>
      </c>
      <c r="M18" s="8"/>
      <c r="N18" s="8"/>
      <c r="O18" s="8">
        <v>13.7</v>
      </c>
      <c r="P18" s="8">
        <v>37.700000000000003</v>
      </c>
      <c r="Q18" s="10">
        <f t="shared" si="3"/>
        <v>5.4509283819628642</v>
      </c>
      <c r="R18" s="10">
        <f t="shared" si="4"/>
        <v>46.39879568054107</v>
      </c>
      <c r="S18" s="8">
        <v>30</v>
      </c>
      <c r="T18" s="8">
        <v>6</v>
      </c>
      <c r="U18" s="8">
        <f t="shared" si="5"/>
        <v>36</v>
      </c>
      <c r="V18" s="8">
        <v>54</v>
      </c>
      <c r="W18" s="10">
        <f t="shared" si="6"/>
        <v>6.6666666666666661</v>
      </c>
      <c r="X18" s="10">
        <f t="shared" si="7"/>
        <v>78.507158460281943</v>
      </c>
      <c r="Y18" s="8">
        <f t="shared" si="8"/>
        <v>12</v>
      </c>
      <c r="Z18" s="8">
        <v>15</v>
      </c>
      <c r="AA18" s="11">
        <f t="shared" si="9"/>
        <v>0.8</v>
      </c>
    </row>
    <row r="19" spans="1:27" s="5" customFormat="1" ht="18" customHeight="1">
      <c r="A19" s="8" t="s">
        <v>153</v>
      </c>
      <c r="B19" s="8" t="s">
        <v>152</v>
      </c>
      <c r="C19" s="8">
        <v>2023</v>
      </c>
      <c r="D19" s="8" t="s">
        <v>156</v>
      </c>
      <c r="E19" s="8">
        <v>70</v>
      </c>
      <c r="F19" s="8">
        <v>9</v>
      </c>
      <c r="G19" s="8">
        <f t="shared" si="0"/>
        <v>79</v>
      </c>
      <c r="H19" s="8">
        <v>84.9</v>
      </c>
      <c r="I19" s="10">
        <f t="shared" si="1"/>
        <v>27.915194346289752</v>
      </c>
      <c r="J19" s="8">
        <v>3.9</v>
      </c>
      <c r="K19" s="8">
        <v>4.22</v>
      </c>
      <c r="L19" s="10">
        <f t="shared" si="2"/>
        <v>41.587677725118482</v>
      </c>
      <c r="M19" s="8"/>
      <c r="N19" s="8"/>
      <c r="O19" s="8">
        <v>19.95</v>
      </c>
      <c r="P19" s="8">
        <v>37.700000000000003</v>
      </c>
      <c r="Q19" s="10">
        <f t="shared" si="3"/>
        <v>7.9376657824933687</v>
      </c>
      <c r="R19" s="10">
        <f t="shared" si="4"/>
        <v>49.525343507611851</v>
      </c>
      <c r="S19" s="8">
        <v>30</v>
      </c>
      <c r="T19" s="8">
        <v>16</v>
      </c>
      <c r="U19" s="8">
        <f t="shared" si="5"/>
        <v>46</v>
      </c>
      <c r="V19" s="8">
        <v>54</v>
      </c>
      <c r="W19" s="10">
        <f t="shared" si="6"/>
        <v>8.518518518518519</v>
      </c>
      <c r="X19" s="10">
        <f t="shared" si="7"/>
        <v>85.959056372420122</v>
      </c>
      <c r="Y19" s="8">
        <f t="shared" si="8"/>
        <v>3</v>
      </c>
      <c r="Z19" s="8">
        <v>15</v>
      </c>
      <c r="AA19" s="11">
        <f t="shared" si="9"/>
        <v>0.2</v>
      </c>
    </row>
    <row r="20" spans="1:27" s="5" customFormat="1" ht="18" customHeight="1">
      <c r="A20" s="8" t="s">
        <v>155</v>
      </c>
      <c r="B20" s="8" t="s">
        <v>154</v>
      </c>
      <c r="C20" s="8">
        <v>2023</v>
      </c>
      <c r="D20" s="8" t="s">
        <v>156</v>
      </c>
      <c r="E20" s="8">
        <v>70</v>
      </c>
      <c r="F20" s="8">
        <v>5</v>
      </c>
      <c r="G20" s="8">
        <f t="shared" si="0"/>
        <v>75</v>
      </c>
      <c r="H20" s="8">
        <v>84.9</v>
      </c>
      <c r="I20" s="10">
        <f t="shared" si="1"/>
        <v>26.501766784452297</v>
      </c>
      <c r="J20" s="8">
        <v>3.97</v>
      </c>
      <c r="K20" s="8">
        <v>4.22</v>
      </c>
      <c r="L20" s="10">
        <f t="shared" si="2"/>
        <v>42.334123222748822</v>
      </c>
      <c r="M20" s="8"/>
      <c r="N20" s="8"/>
      <c r="O20" s="8">
        <v>18.95</v>
      </c>
      <c r="P20" s="8">
        <v>37.700000000000003</v>
      </c>
      <c r="Q20" s="10">
        <f t="shared" si="3"/>
        <v>7.5397877984084873</v>
      </c>
      <c r="R20" s="10">
        <f t="shared" si="4"/>
        <v>49.873911021157312</v>
      </c>
      <c r="S20" s="8">
        <v>30</v>
      </c>
      <c r="T20" s="8">
        <v>18</v>
      </c>
      <c r="U20" s="8">
        <f t="shared" si="5"/>
        <v>48</v>
      </c>
      <c r="V20" s="8">
        <v>54</v>
      </c>
      <c r="W20" s="10">
        <f t="shared" si="6"/>
        <v>8.8888888888888893</v>
      </c>
      <c r="X20" s="10">
        <f t="shared" si="7"/>
        <v>85.264566694498498</v>
      </c>
      <c r="Y20" s="8">
        <f t="shared" si="8"/>
        <v>5</v>
      </c>
      <c r="Z20" s="8">
        <v>15</v>
      </c>
      <c r="AA20" s="11">
        <f t="shared" si="9"/>
        <v>0.33333333333333331</v>
      </c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0"/>
  <sheetViews>
    <sheetView workbookViewId="0">
      <selection activeCell="Q6" sqref="Q6"/>
    </sheetView>
  </sheetViews>
  <sheetFormatPr defaultColWidth="9" defaultRowHeight="14.4"/>
  <cols>
    <col min="2" max="2" width="13.88671875" style="4" customWidth="1"/>
    <col min="3" max="3" width="6.77734375" customWidth="1"/>
    <col min="4" max="4" width="12.77734375" customWidth="1"/>
    <col min="5" max="5" width="5" customWidth="1"/>
    <col min="6" max="6" width="5.88671875" customWidth="1"/>
    <col min="7" max="7" width="9" customWidth="1"/>
    <col min="8" max="8" width="10.33203125" customWidth="1"/>
    <col min="9" max="9" width="6.77734375" customWidth="1"/>
    <col min="10" max="10" width="7.33203125" customWidth="1"/>
    <col min="11" max="11" width="8.6640625" customWidth="1"/>
    <col min="12" max="12" width="7.77734375" customWidth="1"/>
    <col min="13" max="13" width="5.88671875" customWidth="1"/>
    <col min="14" max="14" width="7.44140625" customWidth="1"/>
    <col min="15" max="15" width="6.33203125" customWidth="1"/>
    <col min="16" max="16" width="7.21875" customWidth="1"/>
    <col min="17" max="17" width="6.77734375" customWidth="1"/>
    <col min="18" max="18" width="6.88671875" customWidth="1"/>
    <col min="19" max="19" width="6.5546875" customWidth="1"/>
    <col min="20" max="20" width="4.88671875" customWidth="1"/>
    <col min="21" max="21" width="7" customWidth="1"/>
    <col min="23" max="23" width="6.33203125" customWidth="1"/>
    <col min="24" max="24" width="7.44140625" customWidth="1"/>
    <col min="25" max="25" width="5" customWidth="1"/>
    <col min="26" max="26" width="5.109375" customWidth="1"/>
    <col min="27" max="27" width="9.5546875" customWidth="1"/>
  </cols>
  <sheetData>
    <row r="1" spans="1:27" ht="17.399999999999999">
      <c r="A1" s="21" t="s">
        <v>32</v>
      </c>
      <c r="B1" s="22"/>
      <c r="C1" s="22"/>
      <c r="D1" s="22"/>
      <c r="E1" s="22"/>
      <c r="F1" s="22"/>
      <c r="G1" s="22"/>
      <c r="H1" s="22"/>
      <c r="I1" s="23"/>
      <c r="J1" s="22"/>
      <c r="K1" s="22"/>
      <c r="L1" s="23"/>
      <c r="M1" s="22"/>
      <c r="N1" s="22"/>
      <c r="O1" s="22"/>
      <c r="P1" s="22"/>
      <c r="Q1" s="23"/>
      <c r="R1" s="23"/>
      <c r="S1" s="22"/>
      <c r="T1" s="22"/>
      <c r="U1" s="22"/>
      <c r="V1" s="22"/>
      <c r="W1" s="23"/>
      <c r="X1" s="23"/>
      <c r="Y1" s="22"/>
      <c r="Z1" s="22"/>
      <c r="AA1" s="22"/>
    </row>
    <row r="2" spans="1:27">
      <c r="A2" s="24" t="s">
        <v>2</v>
      </c>
      <c r="B2" s="24"/>
      <c r="C2" s="24"/>
      <c r="D2" s="24"/>
      <c r="E2" s="24"/>
      <c r="F2" s="24"/>
      <c r="G2" s="24"/>
      <c r="H2" s="24"/>
      <c r="I2" s="25"/>
      <c r="J2" s="24"/>
      <c r="K2" s="24"/>
      <c r="L2" s="25"/>
      <c r="M2" s="24"/>
      <c r="N2" s="24"/>
      <c r="O2" s="24"/>
      <c r="P2" s="24"/>
      <c r="Q2" s="25"/>
      <c r="R2" s="25"/>
      <c r="S2" s="24"/>
      <c r="T2" s="24"/>
      <c r="U2" s="24"/>
      <c r="V2" s="24"/>
      <c r="W2" s="25"/>
      <c r="X2" s="25"/>
      <c r="Y2" s="24"/>
      <c r="Z2" s="24"/>
      <c r="AA2" s="24"/>
    </row>
    <row r="3" spans="1:27" ht="15.6">
      <c r="A3" s="26" t="s">
        <v>3</v>
      </c>
      <c r="B3" s="26"/>
      <c r="C3" s="26"/>
      <c r="D3" s="26"/>
      <c r="E3" s="26"/>
      <c r="F3" s="26"/>
      <c r="G3" s="26"/>
      <c r="H3" s="26"/>
      <c r="I3" s="27"/>
      <c r="J3" s="26"/>
      <c r="K3" s="26"/>
      <c r="L3" s="27"/>
      <c r="M3" s="26"/>
      <c r="N3" s="26"/>
      <c r="O3" s="26"/>
      <c r="P3" s="26"/>
      <c r="Q3" s="27"/>
      <c r="R3" s="27"/>
      <c r="S3" s="26"/>
      <c r="T3" s="26"/>
      <c r="U3" s="26"/>
      <c r="V3" s="26"/>
      <c r="W3" s="27"/>
      <c r="X3" s="27"/>
      <c r="Y3" s="26"/>
      <c r="Z3" s="26"/>
      <c r="AA3" s="26"/>
    </row>
    <row r="4" spans="1:27">
      <c r="A4" s="33" t="s">
        <v>1</v>
      </c>
      <c r="B4" s="33" t="s">
        <v>0</v>
      </c>
      <c r="C4" s="31" t="s">
        <v>4</v>
      </c>
      <c r="D4" s="31" t="s">
        <v>5</v>
      </c>
      <c r="E4" s="35" t="s">
        <v>6</v>
      </c>
      <c r="F4" s="36"/>
      <c r="G4" s="36"/>
      <c r="H4" s="36"/>
      <c r="I4" s="37"/>
      <c r="J4" s="20" t="s">
        <v>7</v>
      </c>
      <c r="K4" s="20"/>
      <c r="L4" s="19"/>
      <c r="M4" s="20"/>
      <c r="N4" s="20"/>
      <c r="O4" s="20"/>
      <c r="P4" s="20"/>
      <c r="Q4" s="19"/>
      <c r="R4" s="19"/>
      <c r="S4" s="20" t="s">
        <v>8</v>
      </c>
      <c r="T4" s="20"/>
      <c r="U4" s="20"/>
      <c r="V4" s="20"/>
      <c r="W4" s="19"/>
      <c r="X4" s="29" t="s">
        <v>9</v>
      </c>
      <c r="Y4" s="31" t="s">
        <v>10</v>
      </c>
      <c r="Z4" s="31" t="s">
        <v>11</v>
      </c>
      <c r="AA4" s="31" t="s">
        <v>12</v>
      </c>
    </row>
    <row r="5" spans="1:27" ht="48">
      <c r="A5" s="34"/>
      <c r="B5" s="34"/>
      <c r="C5" s="32"/>
      <c r="D5" s="32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27</v>
      </c>
      <c r="T5" s="1" t="s">
        <v>28</v>
      </c>
      <c r="U5" s="1" t="s">
        <v>29</v>
      </c>
      <c r="V5" s="1" t="s">
        <v>30</v>
      </c>
      <c r="W5" s="3" t="s">
        <v>31</v>
      </c>
      <c r="X5" s="30"/>
      <c r="Y5" s="32"/>
      <c r="Z5" s="32"/>
      <c r="AA5" s="32"/>
    </row>
    <row r="6" spans="1:27" s="7" customFormat="1" ht="18" customHeight="1">
      <c r="A6" s="8" t="s">
        <v>157</v>
      </c>
      <c r="B6" s="9" t="s">
        <v>165</v>
      </c>
      <c r="C6" s="8">
        <v>2023</v>
      </c>
      <c r="D6" s="8" t="s">
        <v>167</v>
      </c>
      <c r="E6" s="8">
        <v>69</v>
      </c>
      <c r="F6" s="8">
        <v>9</v>
      </c>
      <c r="G6" s="8">
        <f>E6+F6</f>
        <v>78</v>
      </c>
      <c r="H6" s="8">
        <v>78</v>
      </c>
      <c r="I6" s="10">
        <f>G6/H6*30</f>
        <v>30</v>
      </c>
      <c r="J6" s="8">
        <v>3.93</v>
      </c>
      <c r="K6" s="8">
        <v>4.2300000000000004</v>
      </c>
      <c r="L6" s="10">
        <f>J6/K6*45</f>
        <v>41.808510638297868</v>
      </c>
      <c r="M6" s="8"/>
      <c r="N6" s="8"/>
      <c r="O6" s="8">
        <v>12.2</v>
      </c>
      <c r="P6" s="8">
        <v>12.2</v>
      </c>
      <c r="Q6" s="10">
        <f>O6/P6*15</f>
        <v>15</v>
      </c>
      <c r="R6" s="10">
        <f>L6+Q6</f>
        <v>56.808510638297868</v>
      </c>
      <c r="S6" s="8">
        <v>30</v>
      </c>
      <c r="T6" s="8">
        <v>0</v>
      </c>
      <c r="U6" s="8">
        <f>S6+T6</f>
        <v>30</v>
      </c>
      <c r="V6" s="8">
        <v>30</v>
      </c>
      <c r="W6" s="8">
        <f>U6/V6*10</f>
        <v>10</v>
      </c>
      <c r="X6" s="10">
        <f>I6+R6+W6</f>
        <v>96.808510638297861</v>
      </c>
      <c r="Y6" s="8">
        <f>RANK(X6,$X$6:$X$10,0)</f>
        <v>2</v>
      </c>
      <c r="Z6" s="8">
        <v>5</v>
      </c>
      <c r="AA6" s="11">
        <f>Y6/Z6</f>
        <v>0.4</v>
      </c>
    </row>
    <row r="7" spans="1:27" s="7" customFormat="1" ht="18" customHeight="1">
      <c r="A7" s="8" t="s">
        <v>159</v>
      </c>
      <c r="B7" s="9" t="s">
        <v>158</v>
      </c>
      <c r="C7" s="8">
        <v>2023</v>
      </c>
      <c r="D7" s="8" t="s">
        <v>167</v>
      </c>
      <c r="E7" s="8">
        <v>70</v>
      </c>
      <c r="F7" s="8">
        <v>4</v>
      </c>
      <c r="G7" s="8">
        <f t="shared" ref="G7:G10" si="0">E7+F7</f>
        <v>74</v>
      </c>
      <c r="H7" s="8">
        <v>78</v>
      </c>
      <c r="I7" s="10">
        <f t="shared" ref="I7:I10" si="1">G7/H7*30</f>
        <v>28.46153846153846</v>
      </c>
      <c r="J7" s="8">
        <v>3.96</v>
      </c>
      <c r="K7" s="8">
        <v>4.2300000000000004</v>
      </c>
      <c r="L7" s="10">
        <f t="shared" ref="L7:L10" si="2">J7/K7*45</f>
        <v>42.127659574468083</v>
      </c>
      <c r="M7" s="8"/>
      <c r="N7" s="8"/>
      <c r="O7" s="8">
        <v>10.199999999999999</v>
      </c>
      <c r="P7" s="8">
        <v>12.2</v>
      </c>
      <c r="Q7" s="10">
        <f t="shared" ref="Q7:Q10" si="3">O7/P7*15</f>
        <v>12.540983606557377</v>
      </c>
      <c r="R7" s="10">
        <f t="shared" ref="R7:R10" si="4">L7+Q7</f>
        <v>54.668643181025459</v>
      </c>
      <c r="S7" s="8">
        <v>30</v>
      </c>
      <c r="T7" s="8">
        <v>0</v>
      </c>
      <c r="U7" s="8">
        <f t="shared" ref="U7:U10" si="5">S7+T7</f>
        <v>30</v>
      </c>
      <c r="V7" s="8">
        <v>30</v>
      </c>
      <c r="W7" s="8">
        <f t="shared" ref="W7:W10" si="6">U7/V7*10</f>
        <v>10</v>
      </c>
      <c r="X7" s="10">
        <f t="shared" ref="X7:X10" si="7">I7+R7+W7</f>
        <v>93.130181642563912</v>
      </c>
      <c r="Y7" s="8">
        <f t="shared" ref="Y7:Y10" si="8">RANK(X7,$X$6:$X$10,0)</f>
        <v>4</v>
      </c>
      <c r="Z7" s="8">
        <v>5</v>
      </c>
      <c r="AA7" s="11">
        <f t="shared" ref="AA7:AA10" si="9">Y7/Z7</f>
        <v>0.8</v>
      </c>
    </row>
    <row r="8" spans="1:27" s="7" customFormat="1" ht="18" customHeight="1">
      <c r="A8" s="8" t="s">
        <v>161</v>
      </c>
      <c r="B8" s="9" t="s">
        <v>160</v>
      </c>
      <c r="C8" s="8">
        <v>2023</v>
      </c>
      <c r="D8" s="8" t="s">
        <v>167</v>
      </c>
      <c r="E8" s="8">
        <v>70</v>
      </c>
      <c r="F8" s="8">
        <v>3.3</v>
      </c>
      <c r="G8" s="8">
        <f t="shared" si="0"/>
        <v>73.3</v>
      </c>
      <c r="H8" s="8">
        <v>78</v>
      </c>
      <c r="I8" s="10">
        <f t="shared" si="1"/>
        <v>28.192307692307693</v>
      </c>
      <c r="J8" s="8">
        <v>4.2300000000000004</v>
      </c>
      <c r="K8" s="8">
        <v>4.2300000000000004</v>
      </c>
      <c r="L8" s="10">
        <f t="shared" si="2"/>
        <v>45</v>
      </c>
      <c r="M8" s="8"/>
      <c r="N8" s="8"/>
      <c r="O8" s="8">
        <v>11.2</v>
      </c>
      <c r="P8" s="8">
        <v>12.2</v>
      </c>
      <c r="Q8" s="10">
        <f t="shared" si="3"/>
        <v>13.77049180327869</v>
      </c>
      <c r="R8" s="10">
        <f t="shared" si="4"/>
        <v>58.770491803278688</v>
      </c>
      <c r="S8" s="8">
        <v>30</v>
      </c>
      <c r="T8" s="8">
        <v>0</v>
      </c>
      <c r="U8" s="8">
        <f t="shared" si="5"/>
        <v>30</v>
      </c>
      <c r="V8" s="8">
        <v>30</v>
      </c>
      <c r="W8" s="8">
        <f t="shared" si="6"/>
        <v>10</v>
      </c>
      <c r="X8" s="10">
        <f t="shared" si="7"/>
        <v>96.962799495586381</v>
      </c>
      <c r="Y8" s="8">
        <f t="shared" si="8"/>
        <v>1</v>
      </c>
      <c r="Z8" s="8">
        <v>5</v>
      </c>
      <c r="AA8" s="11">
        <f t="shared" si="9"/>
        <v>0.2</v>
      </c>
    </row>
    <row r="9" spans="1:27" s="7" customFormat="1" ht="18" customHeight="1">
      <c r="A9" s="8" t="s">
        <v>163</v>
      </c>
      <c r="B9" s="9" t="s">
        <v>162</v>
      </c>
      <c r="C9" s="8">
        <v>2023</v>
      </c>
      <c r="D9" s="8" t="s">
        <v>167</v>
      </c>
      <c r="E9" s="8">
        <v>70</v>
      </c>
      <c r="F9" s="8">
        <v>0</v>
      </c>
      <c r="G9" s="8">
        <f t="shared" si="0"/>
        <v>70</v>
      </c>
      <c r="H9" s="8">
        <v>78</v>
      </c>
      <c r="I9" s="10">
        <f t="shared" si="1"/>
        <v>26.923076923076923</v>
      </c>
      <c r="J9" s="8">
        <v>3.92</v>
      </c>
      <c r="K9" s="8">
        <v>4.2300000000000004</v>
      </c>
      <c r="L9" s="10">
        <f t="shared" si="2"/>
        <v>41.702127659574465</v>
      </c>
      <c r="M9" s="8"/>
      <c r="N9" s="8"/>
      <c r="O9" s="8">
        <v>12.1</v>
      </c>
      <c r="P9" s="8">
        <v>12.2</v>
      </c>
      <c r="Q9" s="10">
        <f t="shared" si="3"/>
        <v>14.877049180327869</v>
      </c>
      <c r="R9" s="10">
        <f t="shared" si="4"/>
        <v>56.579176839902331</v>
      </c>
      <c r="S9" s="8">
        <v>30</v>
      </c>
      <c r="T9" s="8">
        <v>0</v>
      </c>
      <c r="U9" s="8">
        <f t="shared" si="5"/>
        <v>30</v>
      </c>
      <c r="V9" s="8">
        <v>30</v>
      </c>
      <c r="W9" s="8">
        <f t="shared" si="6"/>
        <v>10</v>
      </c>
      <c r="X9" s="10">
        <f t="shared" si="7"/>
        <v>93.502253762979251</v>
      </c>
      <c r="Y9" s="8">
        <f t="shared" si="8"/>
        <v>3</v>
      </c>
      <c r="Z9" s="8">
        <v>5</v>
      </c>
      <c r="AA9" s="11">
        <f t="shared" si="9"/>
        <v>0.6</v>
      </c>
    </row>
    <row r="10" spans="1:27" s="7" customFormat="1" ht="18" customHeight="1">
      <c r="A10" s="8" t="s">
        <v>164</v>
      </c>
      <c r="B10" s="9" t="s">
        <v>166</v>
      </c>
      <c r="C10" s="8">
        <v>2023</v>
      </c>
      <c r="D10" s="8" t="s">
        <v>167</v>
      </c>
      <c r="E10" s="8">
        <v>70</v>
      </c>
      <c r="F10" s="8">
        <v>-1</v>
      </c>
      <c r="G10" s="8">
        <f t="shared" si="0"/>
        <v>69</v>
      </c>
      <c r="H10" s="8">
        <v>78</v>
      </c>
      <c r="I10" s="10">
        <f t="shared" si="1"/>
        <v>26.538461538461537</v>
      </c>
      <c r="J10" s="8">
        <v>3.77</v>
      </c>
      <c r="K10" s="8">
        <v>4.2300000000000004</v>
      </c>
      <c r="L10" s="10">
        <f t="shared" si="2"/>
        <v>40.106382978723403</v>
      </c>
      <c r="M10" s="8"/>
      <c r="N10" s="8"/>
      <c r="O10" s="8">
        <v>10.199999999999999</v>
      </c>
      <c r="P10" s="8">
        <v>12.2</v>
      </c>
      <c r="Q10" s="10">
        <f t="shared" si="3"/>
        <v>12.540983606557377</v>
      </c>
      <c r="R10" s="10">
        <f t="shared" si="4"/>
        <v>52.647366585280778</v>
      </c>
      <c r="S10" s="8">
        <v>30</v>
      </c>
      <c r="T10" s="8">
        <v>0</v>
      </c>
      <c r="U10" s="8">
        <f t="shared" si="5"/>
        <v>30</v>
      </c>
      <c r="V10" s="8">
        <v>30</v>
      </c>
      <c r="W10" s="8">
        <f t="shared" si="6"/>
        <v>10</v>
      </c>
      <c r="X10" s="10">
        <f t="shared" si="7"/>
        <v>89.185828123742311</v>
      </c>
      <c r="Y10" s="8">
        <f t="shared" si="8"/>
        <v>5</v>
      </c>
      <c r="Z10" s="8">
        <v>5</v>
      </c>
      <c r="AA10" s="11">
        <f t="shared" si="9"/>
        <v>1</v>
      </c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23学科1+2班（62人）</vt:lpstr>
      <vt:lpstr>23学硕（24人）</vt:lpstr>
      <vt:lpstr>23翻硕（20人）</vt:lpstr>
      <vt:lpstr>23日语笔译（15人）</vt:lpstr>
      <vt:lpstr>23博士班（5人）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</dc:creator>
  <cp:lastModifiedBy>彤 李</cp:lastModifiedBy>
  <dcterms:created xsi:type="dcterms:W3CDTF">2006-09-16T00:00:00Z</dcterms:created>
  <dcterms:modified xsi:type="dcterms:W3CDTF">2024-09-25T08:08:12Z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0DFBB487ED7444B585951DD273E28530_13</vt:lpwstr>
  </property>
  <property fmtid="{D5CDD505-2E9C-101B-9397-08002B2CF9AE}" pid="3" name="KSOProductBuildVer">
    <vt:lpwstr>2052-12.1.0.17857</vt:lpwstr>
  </property>
</Properties>
</file>