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E:\2SHUOSHI\研二上学期\办公调研部3\2综测工作\3第二阶段 算分\"/>
    </mc:Choice>
  </mc:AlternateContent>
  <xr:revisionPtr revIDLastSave="0" documentId="13_ncr:1_{1B395DCB-58DE-40FB-8A5E-609C95E0CB39}" xr6:coauthVersionLast="47" xr6:coauthVersionMax="47" xr10:uidLastSave="{00000000-0000-0000-0000-000000000000}"/>
  <bookViews>
    <workbookView xWindow="-108" yWindow="-108" windowWidth="23256" windowHeight="12576" tabRatio="611" xr2:uid="{00000000-000D-0000-FFFF-FFFF00000000}"/>
  </bookViews>
  <sheets>
    <sheet name="22级学科1+2班（64人）" sheetId="1" r:id="rId1"/>
    <sheet name="22学硕（25人）" sheetId="9" r:id="rId2"/>
    <sheet name="22级博士班（3人）" sheetId="8" r:id="rId3"/>
  </sheets>
  <calcPr calcId="191029"/>
</workbook>
</file>

<file path=xl/calcChain.xml><?xml version="1.0" encoding="utf-8"?>
<calcChain xmlns="http://schemas.openxmlformats.org/spreadsheetml/2006/main">
  <c r="U10" i="1" l="1"/>
  <c r="W10" i="1" s="1"/>
  <c r="U12" i="1"/>
  <c r="W12" i="1" s="1"/>
  <c r="U13" i="1"/>
  <c r="W13" i="1" s="1"/>
  <c r="U14" i="1"/>
  <c r="W14" i="1" s="1"/>
  <c r="U20" i="1"/>
  <c r="W20" i="1" s="1"/>
  <c r="U22" i="1"/>
  <c r="W22" i="1" s="1"/>
  <c r="U24" i="1"/>
  <c r="W24" i="1" s="1"/>
  <c r="U26" i="1"/>
  <c r="W26" i="1" s="1"/>
  <c r="U28" i="1"/>
  <c r="W28" i="1" s="1"/>
  <c r="U29" i="1"/>
  <c r="W29" i="1" s="1"/>
  <c r="U33" i="1"/>
  <c r="W33" i="1" s="1"/>
  <c r="U34" i="1"/>
  <c r="W34" i="1" s="1"/>
  <c r="U35" i="1"/>
  <c r="W35" i="1" s="1"/>
  <c r="U36" i="1"/>
  <c r="W36" i="1" s="1"/>
  <c r="U42" i="1"/>
  <c r="W42" i="1" s="1"/>
  <c r="U43" i="1"/>
  <c r="W43" i="1" s="1"/>
  <c r="U44" i="1"/>
  <c r="W44" i="1" s="1"/>
  <c r="U46" i="1"/>
  <c r="W46" i="1" s="1"/>
  <c r="U47" i="1"/>
  <c r="W47" i="1" s="1"/>
  <c r="U49" i="1"/>
  <c r="W49" i="1" s="1"/>
  <c r="U50" i="1"/>
  <c r="W50" i="1" s="1"/>
  <c r="U51" i="1"/>
  <c r="W51" i="1" s="1"/>
  <c r="U52" i="1"/>
  <c r="W52" i="1" s="1"/>
  <c r="U56" i="1"/>
  <c r="W56" i="1" s="1"/>
  <c r="U57" i="1"/>
  <c r="W57" i="1" s="1"/>
  <c r="U58" i="1"/>
  <c r="W58" i="1" s="1"/>
  <c r="U60" i="1"/>
  <c r="W60" i="1" s="1"/>
  <c r="U63" i="1"/>
  <c r="W63" i="1" s="1"/>
  <c r="U65" i="1"/>
  <c r="W65" i="1" s="1"/>
  <c r="U66" i="1"/>
  <c r="W66" i="1" s="1"/>
  <c r="U67" i="1"/>
  <c r="W67" i="1" s="1"/>
  <c r="U69" i="1"/>
  <c r="W69" i="1" s="1"/>
  <c r="U7" i="1"/>
  <c r="W7" i="1" s="1"/>
  <c r="U8" i="1"/>
  <c r="W8" i="1" s="1"/>
  <c r="U9" i="1"/>
  <c r="W9" i="1" s="1"/>
  <c r="U11" i="1"/>
  <c r="W11" i="1" s="1"/>
  <c r="U15" i="1"/>
  <c r="W15" i="1" s="1"/>
  <c r="U16" i="1"/>
  <c r="W16" i="1" s="1"/>
  <c r="U17" i="1"/>
  <c r="W17" i="1" s="1"/>
  <c r="U18" i="1"/>
  <c r="W18" i="1" s="1"/>
  <c r="U19" i="1"/>
  <c r="W19" i="1" s="1"/>
  <c r="U21" i="1"/>
  <c r="W21" i="1" s="1"/>
  <c r="U23" i="1"/>
  <c r="W23" i="1" s="1"/>
  <c r="U25" i="1"/>
  <c r="W25" i="1" s="1"/>
  <c r="U27" i="1"/>
  <c r="W27" i="1" s="1"/>
  <c r="U30" i="1"/>
  <c r="W30" i="1" s="1"/>
  <c r="U31" i="1"/>
  <c r="W31" i="1" s="1"/>
  <c r="U32" i="1"/>
  <c r="W32" i="1" s="1"/>
  <c r="U37" i="1"/>
  <c r="W37" i="1" s="1"/>
  <c r="U38" i="1"/>
  <c r="W38" i="1" s="1"/>
  <c r="U39" i="1"/>
  <c r="W39" i="1" s="1"/>
  <c r="U40" i="1"/>
  <c r="W40" i="1" s="1"/>
  <c r="U41" i="1"/>
  <c r="W41" i="1" s="1"/>
  <c r="U45" i="1"/>
  <c r="W45" i="1" s="1"/>
  <c r="U48" i="1"/>
  <c r="W48" i="1" s="1"/>
  <c r="U53" i="1"/>
  <c r="W53" i="1" s="1"/>
  <c r="U54" i="1"/>
  <c r="W54" i="1" s="1"/>
  <c r="U55" i="1"/>
  <c r="W55" i="1" s="1"/>
  <c r="U59" i="1"/>
  <c r="W59" i="1" s="1"/>
  <c r="U61" i="1"/>
  <c r="W61" i="1" s="1"/>
  <c r="U62" i="1"/>
  <c r="W62" i="1" s="1"/>
  <c r="U64" i="1"/>
  <c r="W64" i="1" s="1"/>
  <c r="U68" i="1"/>
  <c r="W68" i="1" s="1"/>
  <c r="U6" i="1"/>
  <c r="W6" i="1" s="1"/>
  <c r="Q10" i="1"/>
  <c r="R10" i="1" s="1"/>
  <c r="Q12" i="1"/>
  <c r="R12" i="1" s="1"/>
  <c r="Q13" i="1"/>
  <c r="R13" i="1" s="1"/>
  <c r="Q14" i="1"/>
  <c r="R14" i="1" s="1"/>
  <c r="Q20" i="1"/>
  <c r="R20" i="1" s="1"/>
  <c r="Q22" i="1"/>
  <c r="R22" i="1" s="1"/>
  <c r="Q24" i="1"/>
  <c r="R24" i="1" s="1"/>
  <c r="Q26" i="1"/>
  <c r="R26" i="1" s="1"/>
  <c r="Q28" i="1"/>
  <c r="R28" i="1" s="1"/>
  <c r="Q29" i="1"/>
  <c r="R29" i="1" s="1"/>
  <c r="Q33" i="1"/>
  <c r="R33" i="1" s="1"/>
  <c r="Q34" i="1"/>
  <c r="R34" i="1" s="1"/>
  <c r="Q35" i="1"/>
  <c r="R35" i="1" s="1"/>
  <c r="Q36" i="1"/>
  <c r="R36" i="1" s="1"/>
  <c r="Q42" i="1"/>
  <c r="R42" i="1" s="1"/>
  <c r="Q43" i="1"/>
  <c r="R43" i="1" s="1"/>
  <c r="Q44" i="1"/>
  <c r="R44" i="1" s="1"/>
  <c r="Q46" i="1"/>
  <c r="R46" i="1" s="1"/>
  <c r="Q47" i="1"/>
  <c r="R47" i="1" s="1"/>
  <c r="Q49" i="1"/>
  <c r="R49" i="1" s="1"/>
  <c r="Q50" i="1"/>
  <c r="R50" i="1" s="1"/>
  <c r="Q51" i="1"/>
  <c r="R51" i="1" s="1"/>
  <c r="Q52" i="1"/>
  <c r="R52" i="1" s="1"/>
  <c r="Q56" i="1"/>
  <c r="R56" i="1" s="1"/>
  <c r="Q57" i="1"/>
  <c r="R57" i="1" s="1"/>
  <c r="Q58" i="1"/>
  <c r="R58" i="1" s="1"/>
  <c r="Q60" i="1"/>
  <c r="R60" i="1" s="1"/>
  <c r="Q63" i="1"/>
  <c r="R63" i="1" s="1"/>
  <c r="Q65" i="1"/>
  <c r="R65" i="1" s="1"/>
  <c r="Q66" i="1"/>
  <c r="R66" i="1" s="1"/>
  <c r="Q67" i="1"/>
  <c r="R67" i="1" s="1"/>
  <c r="Q69" i="1"/>
  <c r="R69" i="1" s="1"/>
  <c r="Q7" i="1"/>
  <c r="R7" i="1" s="1"/>
  <c r="Q8" i="1"/>
  <c r="R8" i="1" s="1"/>
  <c r="Q9" i="1"/>
  <c r="R9" i="1" s="1"/>
  <c r="Q11" i="1"/>
  <c r="R11" i="1" s="1"/>
  <c r="Q15" i="1"/>
  <c r="R15" i="1" s="1"/>
  <c r="Q16" i="1"/>
  <c r="R16" i="1" s="1"/>
  <c r="Q17" i="1"/>
  <c r="R17" i="1" s="1"/>
  <c r="Q18" i="1"/>
  <c r="R18" i="1" s="1"/>
  <c r="Q19" i="1"/>
  <c r="R19" i="1" s="1"/>
  <c r="Q21" i="1"/>
  <c r="R21" i="1" s="1"/>
  <c r="Q23" i="1"/>
  <c r="R23" i="1" s="1"/>
  <c r="Q25" i="1"/>
  <c r="R25" i="1" s="1"/>
  <c r="Q27" i="1"/>
  <c r="R27" i="1" s="1"/>
  <c r="Q30" i="1"/>
  <c r="R30" i="1" s="1"/>
  <c r="Q31" i="1"/>
  <c r="R31" i="1" s="1"/>
  <c r="Q32" i="1"/>
  <c r="R32" i="1" s="1"/>
  <c r="Q37" i="1"/>
  <c r="R37" i="1" s="1"/>
  <c r="Q38" i="1"/>
  <c r="R38" i="1" s="1"/>
  <c r="Q39" i="1"/>
  <c r="R39" i="1" s="1"/>
  <c r="Q40" i="1"/>
  <c r="R40" i="1" s="1"/>
  <c r="Q41" i="1"/>
  <c r="R41" i="1" s="1"/>
  <c r="Q45" i="1"/>
  <c r="R45" i="1" s="1"/>
  <c r="Q48" i="1"/>
  <c r="R48" i="1" s="1"/>
  <c r="Q53" i="1"/>
  <c r="R53" i="1" s="1"/>
  <c r="Q54" i="1"/>
  <c r="R54" i="1" s="1"/>
  <c r="Q55" i="1"/>
  <c r="R55" i="1" s="1"/>
  <c r="Q59" i="1"/>
  <c r="R59" i="1" s="1"/>
  <c r="Q61" i="1"/>
  <c r="R61" i="1" s="1"/>
  <c r="Q62" i="1"/>
  <c r="R62" i="1" s="1"/>
  <c r="Q64" i="1"/>
  <c r="R64" i="1" s="1"/>
  <c r="Q68" i="1"/>
  <c r="R68" i="1" s="1"/>
  <c r="Q6" i="1"/>
  <c r="R6" i="1" s="1"/>
  <c r="G10" i="1"/>
  <c r="I10" i="1" s="1"/>
  <c r="X10" i="1" s="1"/>
  <c r="G12" i="1"/>
  <c r="I12" i="1" s="1"/>
  <c r="X12" i="1" s="1"/>
  <c r="G13" i="1"/>
  <c r="I13" i="1" s="1"/>
  <c r="X13" i="1" s="1"/>
  <c r="G14" i="1"/>
  <c r="I14" i="1" s="1"/>
  <c r="X14" i="1" s="1"/>
  <c r="G20" i="1"/>
  <c r="I20" i="1" s="1"/>
  <c r="X20" i="1" s="1"/>
  <c r="G22" i="1"/>
  <c r="I22" i="1" s="1"/>
  <c r="X22" i="1" s="1"/>
  <c r="G24" i="1"/>
  <c r="I24" i="1" s="1"/>
  <c r="X24" i="1" s="1"/>
  <c r="G26" i="1"/>
  <c r="I26" i="1" s="1"/>
  <c r="X26" i="1" s="1"/>
  <c r="G28" i="1"/>
  <c r="I28" i="1" s="1"/>
  <c r="X28" i="1" s="1"/>
  <c r="G29" i="1"/>
  <c r="I29" i="1" s="1"/>
  <c r="G33" i="1"/>
  <c r="I33" i="1" s="1"/>
  <c r="X33" i="1" s="1"/>
  <c r="G34" i="1"/>
  <c r="I34" i="1" s="1"/>
  <c r="X34" i="1" s="1"/>
  <c r="G35" i="1"/>
  <c r="I35" i="1" s="1"/>
  <c r="X35" i="1" s="1"/>
  <c r="G36" i="1"/>
  <c r="I36" i="1" s="1"/>
  <c r="X36" i="1" s="1"/>
  <c r="G42" i="1"/>
  <c r="I42" i="1" s="1"/>
  <c r="X42" i="1" s="1"/>
  <c r="G43" i="1"/>
  <c r="I43" i="1" s="1"/>
  <c r="X43" i="1" s="1"/>
  <c r="G44" i="1"/>
  <c r="I44" i="1" s="1"/>
  <c r="X44" i="1" s="1"/>
  <c r="G46" i="1"/>
  <c r="I46" i="1" s="1"/>
  <c r="X46" i="1" s="1"/>
  <c r="G47" i="1"/>
  <c r="I47" i="1" s="1"/>
  <c r="X47" i="1" s="1"/>
  <c r="G49" i="1"/>
  <c r="I49" i="1" s="1"/>
  <c r="G50" i="1"/>
  <c r="I50" i="1" s="1"/>
  <c r="X50" i="1" s="1"/>
  <c r="G51" i="1"/>
  <c r="I51" i="1" s="1"/>
  <c r="X51" i="1" s="1"/>
  <c r="G52" i="1"/>
  <c r="I52" i="1" s="1"/>
  <c r="G56" i="1"/>
  <c r="I56" i="1" s="1"/>
  <c r="X56" i="1" s="1"/>
  <c r="G57" i="1"/>
  <c r="I57" i="1" s="1"/>
  <c r="X57" i="1" s="1"/>
  <c r="G58" i="1"/>
  <c r="I58" i="1" s="1"/>
  <c r="X58" i="1" s="1"/>
  <c r="G60" i="1"/>
  <c r="I60" i="1" s="1"/>
  <c r="X60" i="1" s="1"/>
  <c r="G63" i="1"/>
  <c r="I63" i="1" s="1"/>
  <c r="X63" i="1" s="1"/>
  <c r="G65" i="1"/>
  <c r="I65" i="1" s="1"/>
  <c r="X65" i="1" s="1"/>
  <c r="G66" i="1"/>
  <c r="I66" i="1" s="1"/>
  <c r="X66" i="1" s="1"/>
  <c r="G67" i="1"/>
  <c r="I67" i="1" s="1"/>
  <c r="G69" i="1"/>
  <c r="I69" i="1" s="1"/>
  <c r="X69" i="1" s="1"/>
  <c r="G7" i="1"/>
  <c r="I7" i="1" s="1"/>
  <c r="X7" i="1" s="1"/>
  <c r="G8" i="1"/>
  <c r="I8" i="1" s="1"/>
  <c r="X8" i="1" s="1"/>
  <c r="G9" i="1"/>
  <c r="I9" i="1" s="1"/>
  <c r="X9" i="1" s="1"/>
  <c r="G11" i="1"/>
  <c r="I11" i="1" s="1"/>
  <c r="X11" i="1" s="1"/>
  <c r="G15" i="1"/>
  <c r="I15" i="1" s="1"/>
  <c r="X15" i="1" s="1"/>
  <c r="G16" i="1"/>
  <c r="I16" i="1" s="1"/>
  <c r="G17" i="1"/>
  <c r="I17" i="1" s="1"/>
  <c r="G18" i="1"/>
  <c r="I18" i="1" s="1"/>
  <c r="G19" i="1"/>
  <c r="I19" i="1" s="1"/>
  <c r="X19" i="1" s="1"/>
  <c r="G21" i="1"/>
  <c r="I21" i="1" s="1"/>
  <c r="X21" i="1" s="1"/>
  <c r="G23" i="1"/>
  <c r="I23" i="1" s="1"/>
  <c r="X23" i="1" s="1"/>
  <c r="G25" i="1"/>
  <c r="I25" i="1" s="1"/>
  <c r="X25" i="1" s="1"/>
  <c r="G27" i="1"/>
  <c r="I27" i="1" s="1"/>
  <c r="X27" i="1" s="1"/>
  <c r="G30" i="1"/>
  <c r="I30" i="1" s="1"/>
  <c r="X30" i="1" s="1"/>
  <c r="G31" i="1"/>
  <c r="I31" i="1" s="1"/>
  <c r="G32" i="1"/>
  <c r="I32" i="1" s="1"/>
  <c r="G37" i="1"/>
  <c r="I37" i="1" s="1"/>
  <c r="X37" i="1" s="1"/>
  <c r="G38" i="1"/>
  <c r="I38" i="1" s="1"/>
  <c r="X38" i="1" s="1"/>
  <c r="G39" i="1"/>
  <c r="I39" i="1" s="1"/>
  <c r="X39" i="1" s="1"/>
  <c r="G40" i="1"/>
  <c r="I40" i="1" s="1"/>
  <c r="X40" i="1" s="1"/>
  <c r="G41" i="1"/>
  <c r="I41" i="1" s="1"/>
  <c r="G45" i="1"/>
  <c r="I45" i="1" s="1"/>
  <c r="G48" i="1"/>
  <c r="I48" i="1" s="1"/>
  <c r="G53" i="1"/>
  <c r="I53" i="1" s="1"/>
  <c r="G54" i="1"/>
  <c r="I54" i="1" s="1"/>
  <c r="X54" i="1" s="1"/>
  <c r="G55" i="1"/>
  <c r="I55" i="1" s="1"/>
  <c r="X55" i="1" s="1"/>
  <c r="G59" i="1"/>
  <c r="I59" i="1" s="1"/>
  <c r="X59" i="1" s="1"/>
  <c r="G61" i="1"/>
  <c r="I61" i="1" s="1"/>
  <c r="X61" i="1" s="1"/>
  <c r="G62" i="1"/>
  <c r="I62" i="1" s="1"/>
  <c r="X62" i="1" s="1"/>
  <c r="G64" i="1"/>
  <c r="I64" i="1" s="1"/>
  <c r="X64" i="1" s="1"/>
  <c r="G68" i="1"/>
  <c r="I68" i="1" s="1"/>
  <c r="X68" i="1" s="1"/>
  <c r="G6" i="1"/>
  <c r="I6" i="1" s="1"/>
  <c r="AA7" i="8"/>
  <c r="AA8" i="8"/>
  <c r="AA6" i="8"/>
  <c r="Y7" i="8"/>
  <c r="Y8" i="8"/>
  <c r="Y6" i="8"/>
  <c r="X7" i="8"/>
  <c r="X8" i="8"/>
  <c r="X6" i="8"/>
  <c r="W7" i="8"/>
  <c r="W8" i="8"/>
  <c r="W6" i="8"/>
  <c r="U7" i="8"/>
  <c r="U8" i="8"/>
  <c r="U6" i="8"/>
  <c r="R7" i="8"/>
  <c r="R8" i="8"/>
  <c r="R6" i="8"/>
  <c r="Q7" i="8"/>
  <c r="Q8" i="8"/>
  <c r="Q6" i="8"/>
  <c r="I7" i="8"/>
  <c r="I8" i="8"/>
  <c r="I6" i="8"/>
  <c r="G7" i="8"/>
  <c r="G8" i="8"/>
  <c r="G6" i="8"/>
  <c r="AA7" i="9"/>
  <c r="AA8" i="9"/>
  <c r="AA9" i="9"/>
  <c r="AA10" i="9"/>
  <c r="AA11" i="9"/>
  <c r="AA12" i="9"/>
  <c r="AA13" i="9"/>
  <c r="AA14" i="9"/>
  <c r="AA15" i="9"/>
  <c r="AA16" i="9"/>
  <c r="AA17" i="9"/>
  <c r="AA18" i="9"/>
  <c r="AA19" i="9"/>
  <c r="AA20" i="9"/>
  <c r="AA21" i="9"/>
  <c r="AA22" i="9"/>
  <c r="AA23" i="9"/>
  <c r="AA24" i="9"/>
  <c r="AA25" i="9"/>
  <c r="AA26" i="9"/>
  <c r="AA27" i="9"/>
  <c r="AA28" i="9"/>
  <c r="AA29" i="9"/>
  <c r="AA30" i="9"/>
  <c r="AA6" i="9"/>
  <c r="Y7" i="9"/>
  <c r="Y8" i="9"/>
  <c r="Y9" i="9"/>
  <c r="Y10" i="9"/>
  <c r="Y11" i="9"/>
  <c r="Y12" i="9"/>
  <c r="Y13" i="9"/>
  <c r="Y14" i="9"/>
  <c r="Y15" i="9"/>
  <c r="Y16" i="9"/>
  <c r="Y17" i="9"/>
  <c r="Y18" i="9"/>
  <c r="Y19" i="9"/>
  <c r="Y20" i="9"/>
  <c r="Y21" i="9"/>
  <c r="Y22" i="9"/>
  <c r="Y23" i="9"/>
  <c r="Y24" i="9"/>
  <c r="Y25" i="9"/>
  <c r="Y26" i="9"/>
  <c r="Y27" i="9"/>
  <c r="Y28" i="9"/>
  <c r="Y29" i="9"/>
  <c r="Y30" i="9"/>
  <c r="Y6" i="9"/>
  <c r="X7" i="9"/>
  <c r="X8" i="9"/>
  <c r="X9" i="9"/>
  <c r="X10" i="9"/>
  <c r="X11" i="9"/>
  <c r="X12" i="9"/>
  <c r="X13" i="9"/>
  <c r="X14" i="9"/>
  <c r="X15" i="9"/>
  <c r="X16" i="9"/>
  <c r="X17" i="9"/>
  <c r="X18" i="9"/>
  <c r="X19" i="9"/>
  <c r="X20" i="9"/>
  <c r="X21" i="9"/>
  <c r="X22" i="9"/>
  <c r="X23" i="9"/>
  <c r="X24" i="9"/>
  <c r="X25" i="9"/>
  <c r="X26" i="9"/>
  <c r="X27" i="9"/>
  <c r="X28" i="9"/>
  <c r="X29" i="9"/>
  <c r="X30" i="9"/>
  <c r="X6" i="9"/>
  <c r="W7" i="9"/>
  <c r="W8" i="9"/>
  <c r="W9" i="9"/>
  <c r="W10" i="9"/>
  <c r="W11" i="9"/>
  <c r="W12" i="9"/>
  <c r="W13" i="9"/>
  <c r="W14" i="9"/>
  <c r="W15" i="9"/>
  <c r="W16" i="9"/>
  <c r="W17" i="9"/>
  <c r="W18" i="9"/>
  <c r="W19" i="9"/>
  <c r="W20" i="9"/>
  <c r="W21" i="9"/>
  <c r="W22" i="9"/>
  <c r="W23" i="9"/>
  <c r="W24" i="9"/>
  <c r="W25" i="9"/>
  <c r="W26" i="9"/>
  <c r="W27" i="9"/>
  <c r="W28" i="9"/>
  <c r="W29" i="9"/>
  <c r="W30" i="9"/>
  <c r="W6" i="9"/>
  <c r="U7" i="9"/>
  <c r="U8" i="9"/>
  <c r="U9" i="9"/>
  <c r="U10" i="9"/>
  <c r="U11" i="9"/>
  <c r="U12" i="9"/>
  <c r="U13" i="9"/>
  <c r="U14" i="9"/>
  <c r="U15" i="9"/>
  <c r="U16" i="9"/>
  <c r="U17" i="9"/>
  <c r="U18" i="9"/>
  <c r="U19" i="9"/>
  <c r="U20" i="9"/>
  <c r="U21" i="9"/>
  <c r="U22" i="9"/>
  <c r="U23" i="9"/>
  <c r="U24" i="9"/>
  <c r="U25" i="9"/>
  <c r="U26" i="9"/>
  <c r="U27" i="9"/>
  <c r="U28" i="9"/>
  <c r="U29" i="9"/>
  <c r="U30" i="9"/>
  <c r="U6" i="9"/>
  <c r="R7" i="9"/>
  <c r="R8" i="9"/>
  <c r="R9" i="9"/>
  <c r="R10" i="9"/>
  <c r="R11" i="9"/>
  <c r="R12" i="9"/>
  <c r="R13" i="9"/>
  <c r="R14" i="9"/>
  <c r="R15" i="9"/>
  <c r="R16" i="9"/>
  <c r="R17" i="9"/>
  <c r="R18" i="9"/>
  <c r="R19" i="9"/>
  <c r="R20" i="9"/>
  <c r="R21" i="9"/>
  <c r="R22" i="9"/>
  <c r="R23" i="9"/>
  <c r="R24" i="9"/>
  <c r="R25" i="9"/>
  <c r="R26" i="9"/>
  <c r="R27" i="9"/>
  <c r="R28" i="9"/>
  <c r="R29" i="9"/>
  <c r="R30" i="9"/>
  <c r="R6" i="9"/>
  <c r="Q7" i="9"/>
  <c r="Q8" i="9"/>
  <c r="Q9" i="9"/>
  <c r="Q10" i="9"/>
  <c r="Q11" i="9"/>
  <c r="Q12" i="9"/>
  <c r="Q13" i="9"/>
  <c r="Q14" i="9"/>
  <c r="Q15" i="9"/>
  <c r="Q16" i="9"/>
  <c r="Q17" i="9"/>
  <c r="Q18" i="9"/>
  <c r="Q19" i="9"/>
  <c r="Q20" i="9"/>
  <c r="Q21" i="9"/>
  <c r="Q22" i="9"/>
  <c r="Q23" i="9"/>
  <c r="Q24" i="9"/>
  <c r="Q25" i="9"/>
  <c r="Q26" i="9"/>
  <c r="Q27" i="9"/>
  <c r="Q28" i="9"/>
  <c r="Q29" i="9"/>
  <c r="Q30" i="9"/>
  <c r="Q6" i="9"/>
  <c r="I7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27" i="9"/>
  <c r="I28" i="9"/>
  <c r="I29" i="9"/>
  <c r="I30" i="9"/>
  <c r="I6" i="9"/>
  <c r="G7" i="9"/>
  <c r="G8" i="9"/>
  <c r="G9" i="9"/>
  <c r="G10" i="9"/>
  <c r="G11" i="9"/>
  <c r="G12" i="9"/>
  <c r="G13" i="9"/>
  <c r="G14" i="9"/>
  <c r="G15" i="9"/>
  <c r="G16" i="9"/>
  <c r="G17" i="9"/>
  <c r="G18" i="9"/>
  <c r="G19" i="9"/>
  <c r="G20" i="9"/>
  <c r="G21" i="9"/>
  <c r="G22" i="9"/>
  <c r="G23" i="9"/>
  <c r="G24" i="9"/>
  <c r="G25" i="9"/>
  <c r="G26" i="9"/>
  <c r="G27" i="9"/>
  <c r="G28" i="9"/>
  <c r="G29" i="9"/>
  <c r="G30" i="9"/>
  <c r="G6" i="9"/>
  <c r="X45" i="1" l="1"/>
  <c r="X67" i="1"/>
  <c r="X6" i="1"/>
  <c r="Y55" i="1" s="1"/>
  <c r="AA55" i="1" s="1"/>
  <c r="X17" i="1"/>
  <c r="X31" i="1"/>
  <c r="X48" i="1"/>
  <c r="X41" i="1"/>
  <c r="X49" i="1"/>
  <c r="X29" i="1"/>
  <c r="X16" i="1"/>
  <c r="X52" i="1"/>
  <c r="X53" i="1"/>
  <c r="X18" i="1"/>
  <c r="X32" i="1"/>
  <c r="Y42" i="1" l="1"/>
  <c r="AA42" i="1" s="1"/>
  <c r="Y30" i="1"/>
  <c r="AA30" i="1" s="1"/>
  <c r="Y8" i="1"/>
  <c r="AA8" i="1" s="1"/>
  <c r="Y33" i="1"/>
  <c r="AA33" i="1" s="1"/>
  <c r="Y9" i="1"/>
  <c r="AA9" i="1" s="1"/>
  <c r="Y65" i="1"/>
  <c r="AA65" i="1" s="1"/>
  <c r="Y6" i="1"/>
  <c r="AA6" i="1" s="1"/>
  <c r="Y34" i="1"/>
  <c r="AA34" i="1" s="1"/>
  <c r="Y45" i="1"/>
  <c r="AA45" i="1" s="1"/>
  <c r="Y40" i="1"/>
  <c r="AA40" i="1" s="1"/>
  <c r="Y43" i="1"/>
  <c r="AA43" i="1" s="1"/>
  <c r="Y21" i="1"/>
  <c r="AA21" i="1" s="1"/>
  <c r="Y47" i="1"/>
  <c r="AA47" i="1" s="1"/>
  <c r="Y57" i="1"/>
  <c r="AA57" i="1" s="1"/>
  <c r="Y61" i="1"/>
  <c r="AA61" i="1" s="1"/>
  <c r="Y15" i="1"/>
  <c r="AA15" i="1" s="1"/>
  <c r="Y52" i="1"/>
  <c r="AA52" i="1" s="1"/>
  <c r="Y56" i="1"/>
  <c r="AA56" i="1" s="1"/>
  <c r="Y37" i="1"/>
  <c r="AA37" i="1" s="1"/>
  <c r="Y19" i="1"/>
  <c r="AA19" i="1" s="1"/>
  <c r="Y38" i="1"/>
  <c r="AA38" i="1" s="1"/>
  <c r="Y60" i="1"/>
  <c r="AA60" i="1" s="1"/>
  <c r="Y14" i="1"/>
  <c r="AA14" i="1" s="1"/>
  <c r="Y22" i="1"/>
  <c r="AA22" i="1" s="1"/>
  <c r="Y27" i="1"/>
  <c r="AA27" i="1" s="1"/>
  <c r="Y67" i="1"/>
  <c r="AA67" i="1" s="1"/>
  <c r="Y69" i="1"/>
  <c r="AA69" i="1" s="1"/>
  <c r="Y54" i="1"/>
  <c r="AA54" i="1" s="1"/>
  <c r="Y12" i="1"/>
  <c r="AA12" i="1" s="1"/>
  <c r="Y36" i="1"/>
  <c r="AA36" i="1" s="1"/>
  <c r="Y23" i="1"/>
  <c r="AA23" i="1" s="1"/>
  <c r="Y49" i="1"/>
  <c r="AA49" i="1" s="1"/>
  <c r="Y44" i="1"/>
  <c r="AA44" i="1" s="1"/>
  <c r="Y62" i="1"/>
  <c r="AA62" i="1" s="1"/>
  <c r="Y31" i="1"/>
  <c r="AA31" i="1" s="1"/>
  <c r="Y32" i="1"/>
  <c r="AA32" i="1" s="1"/>
  <c r="Y41" i="1"/>
  <c r="AA41" i="1" s="1"/>
  <c r="Y29" i="1"/>
  <c r="AA29" i="1" s="1"/>
  <c r="Y16" i="1"/>
  <c r="AA16" i="1" s="1"/>
  <c r="Y39" i="1"/>
  <c r="AA39" i="1" s="1"/>
  <c r="Y63" i="1"/>
  <c r="AA63" i="1" s="1"/>
  <c r="Y20" i="1"/>
  <c r="AA20" i="1" s="1"/>
  <c r="Y66" i="1"/>
  <c r="AA66" i="1" s="1"/>
  <c r="Y48" i="1"/>
  <c r="AA48" i="1" s="1"/>
  <c r="Y53" i="1"/>
  <c r="AA53" i="1" s="1"/>
  <c r="Y17" i="1"/>
  <c r="AA17" i="1" s="1"/>
  <c r="Y46" i="1"/>
  <c r="AA46" i="1" s="1"/>
  <c r="Y10" i="1"/>
  <c r="AA10" i="1" s="1"/>
  <c r="Y59" i="1"/>
  <c r="AA59" i="1" s="1"/>
  <c r="Y11" i="1"/>
  <c r="AA11" i="1" s="1"/>
  <c r="Y35" i="1"/>
  <c r="AA35" i="1" s="1"/>
  <c r="Y64" i="1"/>
  <c r="AA64" i="1" s="1"/>
  <c r="Y68" i="1"/>
  <c r="AA68" i="1" s="1"/>
  <c r="Y28" i="1"/>
  <c r="AA28" i="1" s="1"/>
  <c r="Y18" i="1"/>
  <c r="AA18" i="1" s="1"/>
  <c r="Y58" i="1"/>
  <c r="AA58" i="1" s="1"/>
  <c r="Y13" i="1"/>
  <c r="AA13" i="1" s="1"/>
  <c r="Y51" i="1"/>
  <c r="AA51" i="1" s="1"/>
  <c r="Y25" i="1"/>
  <c r="AA25" i="1" s="1"/>
  <c r="Y50" i="1"/>
  <c r="AA50" i="1" s="1"/>
  <c r="Y24" i="1"/>
  <c r="AA24" i="1" s="1"/>
  <c r="Y26" i="1"/>
  <c r="AA26" i="1" s="1"/>
  <c r="Y7" i="1"/>
  <c r="AA7" i="1" s="1"/>
</calcChain>
</file>

<file path=xl/sharedStrings.xml><?xml version="1.0" encoding="utf-8"?>
<sst xmlns="http://schemas.openxmlformats.org/spreadsheetml/2006/main" count="375" uniqueCount="223">
  <si>
    <t>学号</t>
  </si>
  <si>
    <t>姓名</t>
  </si>
  <si>
    <r>
      <rPr>
        <b/>
        <u/>
        <sz val="14"/>
        <rFont val="仿宋_GB2312"/>
        <charset val="134"/>
      </rPr>
      <t xml:space="preserve">  2022  </t>
    </r>
    <r>
      <rPr>
        <b/>
        <sz val="14"/>
        <rFont val="仿宋_GB2312"/>
        <charset val="134"/>
      </rPr>
      <t>级研究生综合素质测评结果汇总表</t>
    </r>
  </si>
  <si>
    <t>学院 （公章）：                                                                                    分管领导签字：</t>
  </si>
  <si>
    <t>年级</t>
  </si>
  <si>
    <t>专业</t>
  </si>
  <si>
    <t>德育模块</t>
  </si>
  <si>
    <t>智育模块</t>
  </si>
  <si>
    <t>体美劳育模块</t>
  </si>
  <si>
    <t>综合测评成绩</t>
  </si>
  <si>
    <t>测评班排名</t>
  </si>
  <si>
    <t>测评班人数</t>
  </si>
  <si>
    <t>排名百分比</t>
  </si>
  <si>
    <t>德育基本分
70分</t>
  </si>
  <si>
    <t>德育奖惩分</t>
  </si>
  <si>
    <t>德育基本分+德育奖惩分</t>
  </si>
  <si>
    <t>（德育基本分+德育奖惩分）的最大值</t>
  </si>
  <si>
    <t>折算后德育分</t>
  </si>
  <si>
    <t>本人平均学分绩点</t>
  </si>
  <si>
    <t>平均学分绩点的最大值</t>
  </si>
  <si>
    <t>折算后课程分</t>
  </si>
  <si>
    <t>科研基础分</t>
  </si>
  <si>
    <t>科研基础分的最大值</t>
  </si>
  <si>
    <t>科研能力分</t>
  </si>
  <si>
    <t>科研能力分的最大值</t>
  </si>
  <si>
    <t>折算后科研分</t>
  </si>
  <si>
    <t>折算后智育分</t>
  </si>
  <si>
    <t>能力分</t>
  </si>
  <si>
    <t>基础素质分+能力分</t>
  </si>
  <si>
    <t>（基础素质分+能力分）的最大值</t>
  </si>
  <si>
    <t>折算后体美劳育分</t>
  </si>
  <si>
    <t>基础素质分  30分</t>
    <phoneticPr fontId="1" type="noConversion"/>
  </si>
  <si>
    <t>(2023 -2024 学年)</t>
    <phoneticPr fontId="1" type="noConversion"/>
  </si>
  <si>
    <t>德育奖惩分</t>
    <phoneticPr fontId="1" type="noConversion"/>
  </si>
  <si>
    <t>2022205000411</t>
  </si>
  <si>
    <t>任佳玲</t>
  </si>
  <si>
    <t>施雅洁</t>
  </si>
  <si>
    <t>2022205000414</t>
  </si>
  <si>
    <t>胡颖</t>
  </si>
  <si>
    <t>2022205000415</t>
  </si>
  <si>
    <t>梁璟辰雪</t>
  </si>
  <si>
    <t>金怡</t>
  </si>
  <si>
    <t>2022205000413</t>
  </si>
  <si>
    <t>黄译瑶</t>
  </si>
  <si>
    <t>2022205000410</t>
    <phoneticPr fontId="1" type="noConversion"/>
  </si>
  <si>
    <t>2022205000412</t>
    <phoneticPr fontId="1" type="noConversion"/>
  </si>
  <si>
    <t>英语语言文学</t>
    <phoneticPr fontId="1" type="noConversion"/>
  </si>
  <si>
    <t>2022205000416</t>
  </si>
  <si>
    <t>吴梦凡</t>
  </si>
  <si>
    <t>2022205000417</t>
  </si>
  <si>
    <t>王婷</t>
  </si>
  <si>
    <t>2022205000418</t>
  </si>
  <si>
    <t>丁锐昀</t>
  </si>
  <si>
    <t>2022205000419</t>
  </si>
  <si>
    <t>沈瑜靖</t>
  </si>
  <si>
    <t>2022205000420</t>
  </si>
  <si>
    <t>吴慧怡</t>
  </si>
  <si>
    <t>日语语言文学</t>
    <phoneticPr fontId="1" type="noConversion"/>
  </si>
  <si>
    <t>2022205000421</t>
  </si>
  <si>
    <t>蔺亦伟</t>
  </si>
  <si>
    <t>2022205000422</t>
  </si>
  <si>
    <t>钱依婷</t>
  </si>
  <si>
    <t>2022205000423</t>
  </si>
  <si>
    <t>赵宇嘉</t>
  </si>
  <si>
    <t>2022205000424</t>
  </si>
  <si>
    <t>许萍</t>
  </si>
  <si>
    <t>2022205000425</t>
  </si>
  <si>
    <t>倪甘雨</t>
  </si>
  <si>
    <t>2022205000426</t>
  </si>
  <si>
    <t>章梦瑶</t>
  </si>
  <si>
    <t>2022205000427</t>
  </si>
  <si>
    <t>林潘慧美</t>
  </si>
  <si>
    <t>2022205000428</t>
  </si>
  <si>
    <t>徐昊</t>
  </si>
  <si>
    <t>2022205000429</t>
  </si>
  <si>
    <t>钱麟</t>
  </si>
  <si>
    <t>2022205000430</t>
  </si>
  <si>
    <t>沈颖飞</t>
  </si>
  <si>
    <t>2022205000431</t>
  </si>
  <si>
    <t>夏瑶</t>
  </si>
  <si>
    <t>2022205000432</t>
  </si>
  <si>
    <t>陈诗婷</t>
  </si>
  <si>
    <t>2022205000433</t>
  </si>
  <si>
    <t>杨姗</t>
  </si>
  <si>
    <t>202120200018</t>
  </si>
  <si>
    <t>陈泱颖</t>
  </si>
  <si>
    <t>外国语言学及应用语言学</t>
    <phoneticPr fontId="1" type="noConversion"/>
  </si>
  <si>
    <t>2022101000043</t>
  </si>
  <si>
    <t>曹峻烽</t>
  </si>
  <si>
    <t>2022101000044</t>
  </si>
  <si>
    <t>杨丽芳</t>
  </si>
  <si>
    <t>2022101000045</t>
  </si>
  <si>
    <t>蔡欣洁</t>
  </si>
  <si>
    <t>外国语言文学</t>
    <phoneticPr fontId="1" type="noConversion"/>
  </si>
  <si>
    <t>2022207000331</t>
  </si>
  <si>
    <t>陈旦凤</t>
  </si>
  <si>
    <t>2022207000336</t>
  </si>
  <si>
    <t>余淑楠</t>
  </si>
  <si>
    <t>2022207000339</t>
  </si>
  <si>
    <t>刘小丽</t>
  </si>
  <si>
    <t>2022207000340</t>
  </si>
  <si>
    <t>邱秋诺怡</t>
  </si>
  <si>
    <t>2022207000341</t>
  </si>
  <si>
    <t>王雨钦</t>
  </si>
  <si>
    <t>2022207000347</t>
  </si>
  <si>
    <t>张洳嫣</t>
  </si>
  <si>
    <t>2022207000349</t>
  </si>
  <si>
    <t>李欣宇</t>
  </si>
  <si>
    <t>孙巧沪</t>
  </si>
  <si>
    <t>2022207000353</t>
  </si>
  <si>
    <t>金婷</t>
  </si>
  <si>
    <t>2022207000355</t>
  </si>
  <si>
    <t>金莹莹</t>
  </si>
  <si>
    <t>2022207000356</t>
  </si>
  <si>
    <t>倪赞文</t>
  </si>
  <si>
    <t>2022207000360</t>
  </si>
  <si>
    <t>王佳楠</t>
  </si>
  <si>
    <t>2022207000361</t>
  </si>
  <si>
    <t>杨伊诺</t>
  </si>
  <si>
    <t>黄益玮</t>
  </si>
  <si>
    <t>2022207000363</t>
  </si>
  <si>
    <t>彭婉茹</t>
  </si>
  <si>
    <t>2022207000369</t>
  </si>
  <si>
    <t>王悦</t>
  </si>
  <si>
    <t>邵鑫楠</t>
  </si>
  <si>
    <t>黄家欣</t>
  </si>
  <si>
    <t>2022207000373</t>
  </si>
  <si>
    <t>徐蓥迪</t>
  </si>
  <si>
    <t>2022207000374</t>
  </si>
  <si>
    <t>陈鸿</t>
  </si>
  <si>
    <t>董佳飞</t>
  </si>
  <si>
    <t>2022207000377</t>
  </si>
  <si>
    <t>姜俐</t>
  </si>
  <si>
    <t>2022207000378</t>
  </si>
  <si>
    <t>孙心怡</t>
  </si>
  <si>
    <t>2022207000379</t>
  </si>
  <si>
    <t>周茹冰</t>
  </si>
  <si>
    <t>2022207000383</t>
  </si>
  <si>
    <t>张玄烨</t>
  </si>
  <si>
    <t>2022207000384</t>
  </si>
  <si>
    <t>徐佳闽</t>
  </si>
  <si>
    <t>2022207000385</t>
  </si>
  <si>
    <t>余淑馨</t>
  </si>
  <si>
    <t>2022207000387</t>
  </si>
  <si>
    <t>葛雯倩</t>
  </si>
  <si>
    <t>2022207000390</t>
  </si>
  <si>
    <t>胡颖英</t>
  </si>
  <si>
    <t>2022207000392</t>
  </si>
  <si>
    <t>陈燕婷</t>
  </si>
  <si>
    <t>2022207000393</t>
  </si>
  <si>
    <t>袁子涵</t>
  </si>
  <si>
    <t>2022207000394</t>
  </si>
  <si>
    <t>董伊蕾</t>
  </si>
  <si>
    <t>2022207000396</t>
  </si>
  <si>
    <t>汤嘉仪</t>
  </si>
  <si>
    <t>2022207000351</t>
    <phoneticPr fontId="1" type="noConversion"/>
  </si>
  <si>
    <t>2022207000362</t>
    <phoneticPr fontId="1" type="noConversion"/>
  </si>
  <si>
    <t>学科教学（英语）</t>
    <phoneticPr fontId="1" type="noConversion"/>
  </si>
  <si>
    <t>2022207000332</t>
  </si>
  <si>
    <t>林怡邑</t>
  </si>
  <si>
    <t>2022207000333</t>
  </si>
  <si>
    <t>陈哲强</t>
  </si>
  <si>
    <t>2022207000334</t>
  </si>
  <si>
    <t>陈宇欣</t>
  </si>
  <si>
    <t>2022207000337</t>
  </si>
  <si>
    <t>胡钰</t>
  </si>
  <si>
    <t>2022207000342</t>
  </si>
  <si>
    <t>李然</t>
  </si>
  <si>
    <t>2022207000343</t>
  </si>
  <si>
    <t>俞璐</t>
  </si>
  <si>
    <t>2022207000344</t>
  </si>
  <si>
    <t>张智辰</t>
  </si>
  <si>
    <t>2022207000345</t>
  </si>
  <si>
    <t>刘欢</t>
  </si>
  <si>
    <t>2022207000346</t>
  </si>
  <si>
    <t>陈淑君</t>
  </si>
  <si>
    <t>2022207000348</t>
  </si>
  <si>
    <t>王慧</t>
  </si>
  <si>
    <t>2022207000350</t>
  </si>
  <si>
    <t>韩倩倩</t>
  </si>
  <si>
    <t>2022207000352</t>
  </si>
  <si>
    <t>周晨雪</t>
  </si>
  <si>
    <t>2022207000354</t>
  </si>
  <si>
    <t>罗艳</t>
  </si>
  <si>
    <t>2022207000357</t>
  </si>
  <si>
    <t>俞丹霞</t>
  </si>
  <si>
    <t>2022207000358</t>
  </si>
  <si>
    <t>周扬</t>
  </si>
  <si>
    <t>2022207000359</t>
  </si>
  <si>
    <t xml:space="preserve"> 任如怡</t>
  </si>
  <si>
    <t>2022207000364</t>
  </si>
  <si>
    <t>朱子怡</t>
  </si>
  <si>
    <t>2022207000365</t>
  </si>
  <si>
    <t>苏唱</t>
  </si>
  <si>
    <t>2022207000366</t>
  </si>
  <si>
    <t>王雍涵</t>
  </si>
  <si>
    <t>2022207000367</t>
  </si>
  <si>
    <t>张心如</t>
  </si>
  <si>
    <t>2022207000368</t>
  </si>
  <si>
    <t>毛舒杨</t>
  </si>
  <si>
    <t>2022207000372</t>
  </si>
  <si>
    <t>水俊辉</t>
  </si>
  <si>
    <t>2022207000375</t>
  </si>
  <si>
    <t>洪芷妍</t>
  </si>
  <si>
    <t>2022207000380</t>
  </si>
  <si>
    <t>章青瑶</t>
  </si>
  <si>
    <t>2022207000381</t>
  </si>
  <si>
    <t>黄晓程</t>
  </si>
  <si>
    <t>2022207000382</t>
  </si>
  <si>
    <t>高小涵</t>
  </si>
  <si>
    <t>2022207000386</t>
  </si>
  <si>
    <t>陈乐乐</t>
  </si>
  <si>
    <t>2022207000388</t>
  </si>
  <si>
    <t>商倩倩</t>
  </si>
  <si>
    <t>2022207000389</t>
  </si>
  <si>
    <t>王梦天</t>
  </si>
  <si>
    <t>2022207000391</t>
  </si>
  <si>
    <t>张沁茹</t>
  </si>
  <si>
    <t>2022207000395</t>
  </si>
  <si>
    <t>戴颖</t>
  </si>
  <si>
    <t>2022207000371</t>
    <phoneticPr fontId="1" type="noConversion"/>
  </si>
  <si>
    <t>2022207000370</t>
    <phoneticPr fontId="1" type="noConversion"/>
  </si>
  <si>
    <t>2022207000376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</si>
</sst>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u/>
      <sz val="14"/>
      <name val="仿宋_GB2312"/>
      <charset val="134"/>
    </font>
    <font>
      <b/>
      <sz val="14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4" fillId="0" borderId="6" xfId="0" applyFont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7" fontId="4" fillId="2" borderId="6" xfId="0" applyNumberFormat="1" applyFont="1" applyFill="1" applyBorder="1" applyAlignment="1">
      <alignment horizontal="center" vertical="center" wrapText="1"/>
    </xf>
    <xf numFmtId="177" fontId="6" fillId="0" borderId="6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vertical="center"/>
    </xf>
    <xf numFmtId="10" fontId="6" fillId="0" borderId="6" xfId="0" applyNumberFormat="1" applyFont="1" applyBorder="1" applyAlignment="1">
      <alignment horizontal="center" vertical="center"/>
    </xf>
    <xf numFmtId="10" fontId="6" fillId="0" borderId="0" xfId="0" applyNumberFormat="1" applyFon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vertical="center"/>
    </xf>
    <xf numFmtId="0" fontId="6" fillId="0" borderId="0" xfId="0" applyFont="1"/>
    <xf numFmtId="49" fontId="0" fillId="0" borderId="0" xfId="0" applyNumberFormat="1"/>
    <xf numFmtId="176" fontId="4" fillId="0" borderId="1" xfId="0" applyNumberFormat="1" applyFont="1" applyBorder="1" applyAlignment="1">
      <alignment horizontal="center" vertical="center" wrapText="1"/>
    </xf>
    <xf numFmtId="176" fontId="4" fillId="0" borderId="7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176" fontId="5" fillId="0" borderId="2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center" vertical="center" wrapText="1"/>
    </xf>
    <xf numFmtId="10" fontId="4" fillId="0" borderId="6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69"/>
  <sheetViews>
    <sheetView tabSelected="1" zoomScaleNormal="100" workbookViewId="0">
      <pane ySplit="5" topLeftCell="A6" activePane="bottomLeft" state="frozen"/>
      <selection pane="bottomLeft" activeCell="O48" sqref="O48"/>
    </sheetView>
  </sheetViews>
  <sheetFormatPr defaultColWidth="9" defaultRowHeight="14.4"/>
  <cols>
    <col min="1" max="1" width="9.109375" style="24" bestFit="1" customWidth="1"/>
    <col min="2" max="2" width="15" bestFit="1" customWidth="1"/>
    <col min="3" max="3" width="6.88671875" customWidth="1"/>
    <col min="4" max="4" width="15.6640625" customWidth="1"/>
    <col min="5" max="5" width="5" customWidth="1"/>
    <col min="6" max="6" width="6.21875" customWidth="1"/>
    <col min="7" max="7" width="7.5546875" customWidth="1"/>
    <col min="8" max="8" width="9.33203125" customWidth="1"/>
    <col min="9" max="9" width="6.77734375" customWidth="1"/>
    <col min="10" max="10" width="7.33203125" customWidth="1"/>
    <col min="11" max="11" width="7.44140625" customWidth="1"/>
    <col min="12" max="12" width="5.6640625" customWidth="1"/>
    <col min="13" max="13" width="5.5546875" customWidth="1"/>
    <col min="14" max="14" width="7" customWidth="1"/>
    <col min="15" max="15" width="6.33203125" customWidth="1"/>
    <col min="16" max="16" width="6.88671875" customWidth="1"/>
    <col min="17" max="17" width="7" customWidth="1"/>
    <col min="18" max="18" width="6.88671875" customWidth="1"/>
    <col min="19" max="19" width="6.5546875" customWidth="1"/>
    <col min="20" max="20" width="4.88671875" customWidth="1"/>
    <col min="21" max="21" width="7.21875" customWidth="1"/>
    <col min="22" max="22" width="8.77734375" customWidth="1"/>
    <col min="23" max="23" width="7.44140625" customWidth="1"/>
    <col min="24" max="24" width="7.109375" customWidth="1"/>
    <col min="25" max="26" width="5.21875" customWidth="1"/>
    <col min="27" max="27" width="9.77734375" customWidth="1"/>
  </cols>
  <sheetData>
    <row r="1" spans="1:27" ht="17.399999999999999">
      <c r="A1" s="29" t="s">
        <v>2</v>
      </c>
      <c r="B1" s="30"/>
      <c r="C1" s="30"/>
      <c r="D1" s="30"/>
      <c r="E1" s="30"/>
      <c r="F1" s="30"/>
      <c r="G1" s="30"/>
      <c r="H1" s="30"/>
      <c r="I1" s="31"/>
      <c r="J1" s="30"/>
      <c r="K1" s="30"/>
      <c r="L1" s="31"/>
      <c r="M1" s="30"/>
      <c r="N1" s="30"/>
      <c r="O1" s="30"/>
      <c r="P1" s="30"/>
      <c r="Q1" s="31"/>
      <c r="R1" s="31"/>
      <c r="S1" s="30"/>
      <c r="T1" s="30"/>
      <c r="U1" s="30"/>
      <c r="V1" s="30"/>
      <c r="W1" s="31"/>
      <c r="X1" s="31"/>
      <c r="Y1" s="30"/>
      <c r="Z1" s="30"/>
      <c r="AA1" s="30"/>
    </row>
    <row r="2" spans="1:27">
      <c r="A2" s="32" t="s">
        <v>32</v>
      </c>
      <c r="B2" s="32"/>
      <c r="C2" s="32"/>
      <c r="D2" s="32"/>
      <c r="E2" s="32"/>
      <c r="F2" s="32"/>
      <c r="G2" s="32"/>
      <c r="H2" s="32"/>
      <c r="I2" s="33"/>
      <c r="J2" s="32"/>
      <c r="K2" s="32"/>
      <c r="L2" s="33"/>
      <c r="M2" s="32"/>
      <c r="N2" s="32"/>
      <c r="O2" s="32"/>
      <c r="P2" s="32"/>
      <c r="Q2" s="33"/>
      <c r="R2" s="33"/>
      <c r="S2" s="32"/>
      <c r="T2" s="32"/>
      <c r="U2" s="32"/>
      <c r="V2" s="32"/>
      <c r="W2" s="33"/>
      <c r="X2" s="33"/>
      <c r="Y2" s="32"/>
      <c r="Z2" s="32"/>
      <c r="AA2" s="32"/>
    </row>
    <row r="3" spans="1:27" ht="15.6">
      <c r="A3" s="34" t="s">
        <v>3</v>
      </c>
      <c r="B3" s="34"/>
      <c r="C3" s="34"/>
      <c r="D3" s="34"/>
      <c r="E3" s="34"/>
      <c r="F3" s="34"/>
      <c r="G3" s="34"/>
      <c r="H3" s="34"/>
      <c r="I3" s="35"/>
      <c r="J3" s="34"/>
      <c r="K3" s="34"/>
      <c r="L3" s="35"/>
      <c r="M3" s="34"/>
      <c r="N3" s="34"/>
      <c r="O3" s="34"/>
      <c r="P3" s="34"/>
      <c r="Q3" s="35"/>
      <c r="R3" s="35"/>
      <c r="S3" s="34"/>
      <c r="T3" s="34"/>
      <c r="U3" s="34"/>
      <c r="V3" s="34"/>
      <c r="W3" s="35"/>
      <c r="X3" s="35"/>
      <c r="Y3" s="34"/>
      <c r="Z3" s="34"/>
      <c r="AA3" s="34"/>
    </row>
    <row r="4" spans="1:27">
      <c r="A4" s="36" t="s">
        <v>1</v>
      </c>
      <c r="B4" s="27" t="s">
        <v>0</v>
      </c>
      <c r="C4" s="27" t="s">
        <v>4</v>
      </c>
      <c r="D4" s="27" t="s">
        <v>5</v>
      </c>
      <c r="E4" s="38" t="s">
        <v>6</v>
      </c>
      <c r="F4" s="39"/>
      <c r="G4" s="39"/>
      <c r="H4" s="39"/>
      <c r="I4" s="40"/>
      <c r="J4" s="41" t="s">
        <v>7</v>
      </c>
      <c r="K4" s="41"/>
      <c r="L4" s="42"/>
      <c r="M4" s="41"/>
      <c r="N4" s="41"/>
      <c r="O4" s="41"/>
      <c r="P4" s="41"/>
      <c r="Q4" s="42"/>
      <c r="R4" s="42"/>
      <c r="S4" s="41" t="s">
        <v>8</v>
      </c>
      <c r="T4" s="41"/>
      <c r="U4" s="41"/>
      <c r="V4" s="41"/>
      <c r="W4" s="42"/>
      <c r="X4" s="25" t="s">
        <v>9</v>
      </c>
      <c r="Y4" s="27" t="s">
        <v>10</v>
      </c>
      <c r="Z4" s="27" t="s">
        <v>11</v>
      </c>
      <c r="AA4" s="27" t="s">
        <v>12</v>
      </c>
    </row>
    <row r="5" spans="1:27" ht="48">
      <c r="A5" s="37"/>
      <c r="B5" s="28"/>
      <c r="C5" s="28"/>
      <c r="D5" s="28"/>
      <c r="E5" s="1" t="s">
        <v>13</v>
      </c>
      <c r="F5" s="1" t="s">
        <v>33</v>
      </c>
      <c r="G5" s="1" t="s">
        <v>15</v>
      </c>
      <c r="H5" s="1" t="s">
        <v>16</v>
      </c>
      <c r="I5" s="3" t="s">
        <v>17</v>
      </c>
      <c r="J5" s="1" t="s">
        <v>18</v>
      </c>
      <c r="K5" s="1" t="s">
        <v>19</v>
      </c>
      <c r="L5" s="2" t="s">
        <v>20</v>
      </c>
      <c r="M5" s="1" t="s">
        <v>21</v>
      </c>
      <c r="N5" s="1" t="s">
        <v>22</v>
      </c>
      <c r="O5" s="1" t="s">
        <v>23</v>
      </c>
      <c r="P5" s="1" t="s">
        <v>24</v>
      </c>
      <c r="Q5" s="2" t="s">
        <v>25</v>
      </c>
      <c r="R5" s="3" t="s">
        <v>26</v>
      </c>
      <c r="S5" s="1" t="s">
        <v>31</v>
      </c>
      <c r="T5" s="1" t="s">
        <v>27</v>
      </c>
      <c r="U5" s="1" t="s">
        <v>28</v>
      </c>
      <c r="V5" s="1" t="s">
        <v>29</v>
      </c>
      <c r="W5" s="3" t="s">
        <v>30</v>
      </c>
      <c r="X5" s="26"/>
      <c r="Y5" s="28"/>
      <c r="Z5" s="28"/>
      <c r="AA5" s="28"/>
    </row>
    <row r="6" spans="1:27" s="11" customFormat="1" ht="18" customHeight="1">
      <c r="A6" s="7" t="s">
        <v>95</v>
      </c>
      <c r="B6" s="8" t="s">
        <v>94</v>
      </c>
      <c r="C6" s="7">
        <v>2022</v>
      </c>
      <c r="D6" s="7" t="s">
        <v>157</v>
      </c>
      <c r="E6" s="7">
        <v>70</v>
      </c>
      <c r="F6" s="7">
        <v>16</v>
      </c>
      <c r="G6" s="7">
        <f t="shared" ref="G6:G37" si="0">E6+F6</f>
        <v>86</v>
      </c>
      <c r="H6" s="7">
        <v>98.5</v>
      </c>
      <c r="I6" s="13">
        <f t="shared" ref="I6:I37" si="1">G6/H6*30</f>
        <v>26.192893401015226</v>
      </c>
      <c r="J6" s="7"/>
      <c r="K6" s="7"/>
      <c r="L6" s="7"/>
      <c r="M6" s="7">
        <v>15</v>
      </c>
      <c r="N6" s="7">
        <v>15</v>
      </c>
      <c r="O6" s="7">
        <v>40.75</v>
      </c>
      <c r="P6" s="7">
        <v>85</v>
      </c>
      <c r="Q6" s="13">
        <f t="shared" ref="Q6:Q37" si="2">M6/N6*15+O6/P6*45</f>
        <v>36.57352941176471</v>
      </c>
      <c r="R6" s="13">
        <f t="shared" ref="R6:R37" si="3">Q6</f>
        <v>36.57352941176471</v>
      </c>
      <c r="S6" s="7">
        <v>30</v>
      </c>
      <c r="T6" s="7">
        <v>0</v>
      </c>
      <c r="U6" s="7">
        <f t="shared" ref="U6:U37" si="4">S6+T6</f>
        <v>30</v>
      </c>
      <c r="V6" s="7">
        <v>62</v>
      </c>
      <c r="W6" s="13">
        <f t="shared" ref="W6:W37" si="5">U6/V6*10</f>
        <v>4.838709677419355</v>
      </c>
      <c r="X6" s="13">
        <f t="shared" ref="X6:X37" si="6">I6+R6+W6</f>
        <v>67.605132490199296</v>
      </c>
      <c r="Y6" s="7">
        <f t="shared" ref="Y6:Y37" si="7">RANK(X6,$X$6:$X$69)</f>
        <v>11</v>
      </c>
      <c r="Z6" s="7">
        <v>64</v>
      </c>
      <c r="AA6" s="19">
        <f t="shared" ref="AA6:AA37" si="8">Y6/Z6</f>
        <v>0.171875</v>
      </c>
    </row>
    <row r="7" spans="1:27" s="11" customFormat="1" ht="18" customHeight="1">
      <c r="A7" s="7" t="s">
        <v>159</v>
      </c>
      <c r="B7" s="7" t="s">
        <v>158</v>
      </c>
      <c r="C7" s="7">
        <v>2022</v>
      </c>
      <c r="D7" s="7" t="s">
        <v>157</v>
      </c>
      <c r="E7" s="7">
        <v>70</v>
      </c>
      <c r="F7" s="7">
        <v>27.5</v>
      </c>
      <c r="G7" s="7">
        <f t="shared" si="0"/>
        <v>97.5</v>
      </c>
      <c r="H7" s="7">
        <v>98.5</v>
      </c>
      <c r="I7" s="13">
        <f t="shared" si="1"/>
        <v>29.695431472081218</v>
      </c>
      <c r="J7" s="7"/>
      <c r="K7" s="7"/>
      <c r="L7" s="7"/>
      <c r="M7" s="7">
        <v>15</v>
      </c>
      <c r="N7" s="7">
        <v>15</v>
      </c>
      <c r="O7" s="7">
        <v>44.15</v>
      </c>
      <c r="P7" s="7">
        <v>85</v>
      </c>
      <c r="Q7" s="13">
        <f t="shared" si="2"/>
        <v>38.373529411764707</v>
      </c>
      <c r="R7" s="13">
        <f t="shared" si="3"/>
        <v>38.373529411764707</v>
      </c>
      <c r="S7" s="7">
        <v>30</v>
      </c>
      <c r="T7" s="7">
        <v>27.58</v>
      </c>
      <c r="U7" s="7">
        <f t="shared" si="4"/>
        <v>57.58</v>
      </c>
      <c r="V7" s="7">
        <v>62</v>
      </c>
      <c r="W7" s="13">
        <f t="shared" si="5"/>
        <v>9.2870967741935484</v>
      </c>
      <c r="X7" s="13">
        <f t="shared" si="6"/>
        <v>77.356057658039475</v>
      </c>
      <c r="Y7" s="7">
        <f t="shared" si="7"/>
        <v>5</v>
      </c>
      <c r="Z7" s="7">
        <v>64</v>
      </c>
      <c r="AA7" s="19">
        <f t="shared" si="8"/>
        <v>7.8125E-2</v>
      </c>
    </row>
    <row r="8" spans="1:27" s="11" customFormat="1" ht="18" customHeight="1">
      <c r="A8" s="7" t="s">
        <v>161</v>
      </c>
      <c r="B8" s="7" t="s">
        <v>160</v>
      </c>
      <c r="C8" s="7">
        <v>2022</v>
      </c>
      <c r="D8" s="7" t="s">
        <v>157</v>
      </c>
      <c r="E8" s="7">
        <v>70</v>
      </c>
      <c r="F8" s="7">
        <v>13.5</v>
      </c>
      <c r="G8" s="7">
        <f t="shared" si="0"/>
        <v>83.5</v>
      </c>
      <c r="H8" s="7">
        <v>98.5</v>
      </c>
      <c r="I8" s="13">
        <f t="shared" si="1"/>
        <v>25.431472081218274</v>
      </c>
      <c r="J8" s="7"/>
      <c r="K8" s="7"/>
      <c r="L8" s="7"/>
      <c r="M8" s="7">
        <v>14</v>
      </c>
      <c r="N8" s="7">
        <v>15</v>
      </c>
      <c r="O8" s="7">
        <v>2.65</v>
      </c>
      <c r="P8" s="7">
        <v>85</v>
      </c>
      <c r="Q8" s="13">
        <f t="shared" si="2"/>
        <v>15.402941176470588</v>
      </c>
      <c r="R8" s="13">
        <f t="shared" si="3"/>
        <v>15.402941176470588</v>
      </c>
      <c r="S8" s="7">
        <v>30</v>
      </c>
      <c r="T8" s="7">
        <v>8</v>
      </c>
      <c r="U8" s="7">
        <f t="shared" si="4"/>
        <v>38</v>
      </c>
      <c r="V8" s="7">
        <v>62</v>
      </c>
      <c r="W8" s="13">
        <f t="shared" si="5"/>
        <v>6.129032258064516</v>
      </c>
      <c r="X8" s="13">
        <f t="shared" si="6"/>
        <v>46.963445515753378</v>
      </c>
      <c r="Y8" s="7">
        <f t="shared" si="7"/>
        <v>46</v>
      </c>
      <c r="Z8" s="7">
        <v>64</v>
      </c>
      <c r="AA8" s="19">
        <f t="shared" si="8"/>
        <v>0.71875</v>
      </c>
    </row>
    <row r="9" spans="1:27" s="11" customFormat="1" ht="18" customHeight="1">
      <c r="A9" s="7" t="s">
        <v>163</v>
      </c>
      <c r="B9" s="7" t="s">
        <v>162</v>
      </c>
      <c r="C9" s="7">
        <v>2022</v>
      </c>
      <c r="D9" s="7" t="s">
        <v>157</v>
      </c>
      <c r="E9" s="7">
        <v>69</v>
      </c>
      <c r="F9" s="7">
        <v>14.5</v>
      </c>
      <c r="G9" s="7">
        <f t="shared" si="0"/>
        <v>83.5</v>
      </c>
      <c r="H9" s="7">
        <v>98.5</v>
      </c>
      <c r="I9" s="13">
        <f t="shared" si="1"/>
        <v>25.431472081218274</v>
      </c>
      <c r="J9" s="7"/>
      <c r="K9" s="7"/>
      <c r="L9" s="7"/>
      <c r="M9" s="7">
        <v>12</v>
      </c>
      <c r="N9" s="7">
        <v>15</v>
      </c>
      <c r="O9" s="7">
        <v>2.25</v>
      </c>
      <c r="P9" s="7">
        <v>85</v>
      </c>
      <c r="Q9" s="13">
        <f t="shared" si="2"/>
        <v>13.191176470588236</v>
      </c>
      <c r="R9" s="13">
        <f t="shared" si="3"/>
        <v>13.191176470588236</v>
      </c>
      <c r="S9" s="7">
        <v>30</v>
      </c>
      <c r="T9" s="7">
        <v>0</v>
      </c>
      <c r="U9" s="7">
        <f t="shared" si="4"/>
        <v>30</v>
      </c>
      <c r="V9" s="7">
        <v>62</v>
      </c>
      <c r="W9" s="13">
        <f t="shared" si="5"/>
        <v>4.838709677419355</v>
      </c>
      <c r="X9" s="13">
        <f t="shared" si="6"/>
        <v>43.461358229225858</v>
      </c>
      <c r="Y9" s="7">
        <f t="shared" si="7"/>
        <v>59</v>
      </c>
      <c r="Z9" s="7">
        <v>64</v>
      </c>
      <c r="AA9" s="19">
        <f t="shared" si="8"/>
        <v>0.921875</v>
      </c>
    </row>
    <row r="10" spans="1:27" s="11" customFormat="1" ht="18" customHeight="1">
      <c r="A10" s="7" t="s">
        <v>97</v>
      </c>
      <c r="B10" s="8" t="s">
        <v>96</v>
      </c>
      <c r="C10" s="7">
        <v>2022</v>
      </c>
      <c r="D10" s="7" t="s">
        <v>157</v>
      </c>
      <c r="E10" s="7">
        <v>70</v>
      </c>
      <c r="F10" s="7">
        <v>24</v>
      </c>
      <c r="G10" s="7">
        <f t="shared" si="0"/>
        <v>94</v>
      </c>
      <c r="H10" s="7">
        <v>98.5</v>
      </c>
      <c r="I10" s="13">
        <f t="shared" si="1"/>
        <v>28.62944162436548</v>
      </c>
      <c r="J10" s="7"/>
      <c r="K10" s="7"/>
      <c r="L10" s="7"/>
      <c r="M10" s="7">
        <v>15</v>
      </c>
      <c r="N10" s="7">
        <v>15</v>
      </c>
      <c r="O10" s="7">
        <v>13.45</v>
      </c>
      <c r="P10" s="7">
        <v>85</v>
      </c>
      <c r="Q10" s="13">
        <f t="shared" si="2"/>
        <v>22.120588235294118</v>
      </c>
      <c r="R10" s="13">
        <f t="shared" si="3"/>
        <v>22.120588235294118</v>
      </c>
      <c r="S10" s="7">
        <v>30</v>
      </c>
      <c r="T10" s="7">
        <v>18.25</v>
      </c>
      <c r="U10" s="7">
        <f t="shared" si="4"/>
        <v>48.25</v>
      </c>
      <c r="V10" s="7">
        <v>62</v>
      </c>
      <c r="W10" s="13">
        <f t="shared" si="5"/>
        <v>7.782258064516129</v>
      </c>
      <c r="X10" s="13">
        <f t="shared" si="6"/>
        <v>58.532287924175726</v>
      </c>
      <c r="Y10" s="7">
        <f t="shared" si="7"/>
        <v>19</v>
      </c>
      <c r="Z10" s="7">
        <v>64</v>
      </c>
      <c r="AA10" s="19">
        <f t="shared" si="8"/>
        <v>0.296875</v>
      </c>
    </row>
    <row r="11" spans="1:27" s="11" customFormat="1" ht="18" customHeight="1">
      <c r="A11" s="7" t="s">
        <v>165</v>
      </c>
      <c r="B11" s="7" t="s">
        <v>164</v>
      </c>
      <c r="C11" s="7">
        <v>2022</v>
      </c>
      <c r="D11" s="7" t="s">
        <v>157</v>
      </c>
      <c r="E11" s="7">
        <v>70</v>
      </c>
      <c r="F11" s="7">
        <v>13.5</v>
      </c>
      <c r="G11" s="7">
        <f t="shared" si="0"/>
        <v>83.5</v>
      </c>
      <c r="H11" s="7">
        <v>98.5</v>
      </c>
      <c r="I11" s="13">
        <f t="shared" si="1"/>
        <v>25.431472081218274</v>
      </c>
      <c r="J11" s="7"/>
      <c r="K11" s="7"/>
      <c r="L11" s="7"/>
      <c r="M11" s="7">
        <v>15</v>
      </c>
      <c r="N11" s="7">
        <v>15</v>
      </c>
      <c r="O11" s="7">
        <v>6.15</v>
      </c>
      <c r="P11" s="7">
        <v>85</v>
      </c>
      <c r="Q11" s="13">
        <f t="shared" si="2"/>
        <v>18.255882352941178</v>
      </c>
      <c r="R11" s="13">
        <f t="shared" si="3"/>
        <v>18.255882352941178</v>
      </c>
      <c r="S11" s="7">
        <v>30</v>
      </c>
      <c r="T11" s="7">
        <v>14</v>
      </c>
      <c r="U11" s="7">
        <f t="shared" si="4"/>
        <v>44</v>
      </c>
      <c r="V11" s="7">
        <v>62</v>
      </c>
      <c r="W11" s="13">
        <f t="shared" si="5"/>
        <v>7.0967741935483879</v>
      </c>
      <c r="X11" s="13">
        <f t="shared" si="6"/>
        <v>50.784128627707844</v>
      </c>
      <c r="Y11" s="7">
        <f t="shared" si="7"/>
        <v>33</v>
      </c>
      <c r="Z11" s="7">
        <v>64</v>
      </c>
      <c r="AA11" s="19">
        <f t="shared" si="8"/>
        <v>0.515625</v>
      </c>
    </row>
    <row r="12" spans="1:27" s="11" customFormat="1" ht="18" customHeight="1">
      <c r="A12" s="7" t="s">
        <v>99</v>
      </c>
      <c r="B12" s="8" t="s">
        <v>98</v>
      </c>
      <c r="C12" s="7">
        <v>2022</v>
      </c>
      <c r="D12" s="7" t="s">
        <v>157</v>
      </c>
      <c r="E12" s="7">
        <v>70</v>
      </c>
      <c r="F12" s="7">
        <v>11.81</v>
      </c>
      <c r="G12" s="7">
        <f t="shared" si="0"/>
        <v>81.81</v>
      </c>
      <c r="H12" s="7">
        <v>98.5</v>
      </c>
      <c r="I12" s="13">
        <f t="shared" si="1"/>
        <v>24.916751269035537</v>
      </c>
      <c r="J12" s="7"/>
      <c r="K12" s="7"/>
      <c r="L12" s="7"/>
      <c r="M12" s="7">
        <v>15</v>
      </c>
      <c r="N12" s="7">
        <v>15</v>
      </c>
      <c r="O12" s="7">
        <v>2.4500000000000002</v>
      </c>
      <c r="P12" s="7">
        <v>85</v>
      </c>
      <c r="Q12" s="13">
        <f t="shared" si="2"/>
        <v>16.297058823529412</v>
      </c>
      <c r="R12" s="13">
        <f t="shared" si="3"/>
        <v>16.297058823529412</v>
      </c>
      <c r="S12" s="7">
        <v>30</v>
      </c>
      <c r="T12" s="7">
        <v>12</v>
      </c>
      <c r="U12" s="7">
        <f t="shared" si="4"/>
        <v>42</v>
      </c>
      <c r="V12" s="7">
        <v>62</v>
      </c>
      <c r="W12" s="13">
        <f t="shared" si="5"/>
        <v>6.7741935483870961</v>
      </c>
      <c r="X12" s="13">
        <f t="shared" si="6"/>
        <v>47.988003640952044</v>
      </c>
      <c r="Y12" s="7">
        <f t="shared" si="7"/>
        <v>42</v>
      </c>
      <c r="Z12" s="7">
        <v>64</v>
      </c>
      <c r="AA12" s="19">
        <f t="shared" si="8"/>
        <v>0.65625</v>
      </c>
    </row>
    <row r="13" spans="1:27" s="11" customFormat="1" ht="18" customHeight="1">
      <c r="A13" s="7" t="s">
        <v>101</v>
      </c>
      <c r="B13" s="8" t="s">
        <v>100</v>
      </c>
      <c r="C13" s="7">
        <v>2022</v>
      </c>
      <c r="D13" s="7" t="s">
        <v>157</v>
      </c>
      <c r="E13" s="7">
        <v>70</v>
      </c>
      <c r="F13" s="7">
        <v>9</v>
      </c>
      <c r="G13" s="7">
        <f t="shared" si="0"/>
        <v>79</v>
      </c>
      <c r="H13" s="7">
        <v>98.5</v>
      </c>
      <c r="I13" s="13">
        <f t="shared" si="1"/>
        <v>24.060913705583754</v>
      </c>
      <c r="J13" s="7"/>
      <c r="K13" s="7"/>
      <c r="L13" s="7"/>
      <c r="M13" s="7">
        <v>15</v>
      </c>
      <c r="N13" s="7">
        <v>15</v>
      </c>
      <c r="O13" s="7">
        <v>5.2</v>
      </c>
      <c r="P13" s="7">
        <v>85</v>
      </c>
      <c r="Q13" s="13">
        <f t="shared" si="2"/>
        <v>17.752941176470589</v>
      </c>
      <c r="R13" s="13">
        <f t="shared" si="3"/>
        <v>17.752941176470589</v>
      </c>
      <c r="S13" s="7">
        <v>30</v>
      </c>
      <c r="T13" s="7">
        <v>0</v>
      </c>
      <c r="U13" s="7">
        <f t="shared" si="4"/>
        <v>30</v>
      </c>
      <c r="V13" s="7">
        <v>62</v>
      </c>
      <c r="W13" s="13">
        <f t="shared" si="5"/>
        <v>4.838709677419355</v>
      </c>
      <c r="X13" s="13">
        <f t="shared" si="6"/>
        <v>46.652564559473696</v>
      </c>
      <c r="Y13" s="7">
        <f t="shared" si="7"/>
        <v>49</v>
      </c>
      <c r="Z13" s="7">
        <v>64</v>
      </c>
      <c r="AA13" s="19">
        <f t="shared" si="8"/>
        <v>0.765625</v>
      </c>
    </row>
    <row r="14" spans="1:27" s="11" customFormat="1" ht="18" customHeight="1">
      <c r="A14" s="7" t="s">
        <v>103</v>
      </c>
      <c r="B14" s="8" t="s">
        <v>102</v>
      </c>
      <c r="C14" s="7">
        <v>2022</v>
      </c>
      <c r="D14" s="7" t="s">
        <v>157</v>
      </c>
      <c r="E14" s="7">
        <v>70</v>
      </c>
      <c r="F14" s="7">
        <v>7</v>
      </c>
      <c r="G14" s="7">
        <f t="shared" si="0"/>
        <v>77</v>
      </c>
      <c r="H14" s="7">
        <v>98.5</v>
      </c>
      <c r="I14" s="13">
        <f t="shared" si="1"/>
        <v>23.451776649746193</v>
      </c>
      <c r="J14" s="7"/>
      <c r="K14" s="7"/>
      <c r="L14" s="7"/>
      <c r="M14" s="7">
        <v>15</v>
      </c>
      <c r="N14" s="7">
        <v>15</v>
      </c>
      <c r="O14" s="7">
        <v>17.2</v>
      </c>
      <c r="P14" s="7">
        <v>85</v>
      </c>
      <c r="Q14" s="13">
        <f t="shared" si="2"/>
        <v>24.105882352941176</v>
      </c>
      <c r="R14" s="13">
        <f t="shared" si="3"/>
        <v>24.105882352941176</v>
      </c>
      <c r="S14" s="7">
        <v>30</v>
      </c>
      <c r="T14" s="7">
        <v>0</v>
      </c>
      <c r="U14" s="7">
        <f t="shared" si="4"/>
        <v>30</v>
      </c>
      <c r="V14" s="7">
        <v>62</v>
      </c>
      <c r="W14" s="13">
        <f t="shared" si="5"/>
        <v>4.838709677419355</v>
      </c>
      <c r="X14" s="13">
        <f t="shared" si="6"/>
        <v>52.396368680106725</v>
      </c>
      <c r="Y14" s="7">
        <f t="shared" si="7"/>
        <v>28</v>
      </c>
      <c r="Z14" s="7">
        <v>64</v>
      </c>
      <c r="AA14" s="19">
        <f t="shared" si="8"/>
        <v>0.4375</v>
      </c>
    </row>
    <row r="15" spans="1:27" s="11" customFormat="1" ht="18" customHeight="1">
      <c r="A15" s="7" t="s">
        <v>167</v>
      </c>
      <c r="B15" s="7" t="s">
        <v>166</v>
      </c>
      <c r="C15" s="7">
        <v>2022</v>
      </c>
      <c r="D15" s="7" t="s">
        <v>157</v>
      </c>
      <c r="E15" s="7">
        <v>70</v>
      </c>
      <c r="F15" s="7">
        <v>13.3</v>
      </c>
      <c r="G15" s="7">
        <f t="shared" si="0"/>
        <v>83.3</v>
      </c>
      <c r="H15" s="7">
        <v>98.5</v>
      </c>
      <c r="I15" s="13">
        <f t="shared" si="1"/>
        <v>25.370558375634516</v>
      </c>
      <c r="J15" s="7"/>
      <c r="K15" s="7"/>
      <c r="L15" s="7"/>
      <c r="M15" s="7">
        <v>15</v>
      </c>
      <c r="N15" s="7">
        <v>15</v>
      </c>
      <c r="O15" s="7">
        <v>16</v>
      </c>
      <c r="P15" s="7">
        <v>85</v>
      </c>
      <c r="Q15" s="13">
        <f t="shared" si="2"/>
        <v>23.470588235294116</v>
      </c>
      <c r="R15" s="13">
        <f t="shared" si="3"/>
        <v>23.470588235294116</v>
      </c>
      <c r="S15" s="7">
        <v>30</v>
      </c>
      <c r="T15" s="7">
        <v>0</v>
      </c>
      <c r="U15" s="7">
        <f t="shared" si="4"/>
        <v>30</v>
      </c>
      <c r="V15" s="7">
        <v>62</v>
      </c>
      <c r="W15" s="13">
        <f t="shared" si="5"/>
        <v>4.838709677419355</v>
      </c>
      <c r="X15" s="13">
        <f t="shared" si="6"/>
        <v>53.679856288347985</v>
      </c>
      <c r="Y15" s="7">
        <f t="shared" si="7"/>
        <v>23</v>
      </c>
      <c r="Z15" s="7">
        <v>64</v>
      </c>
      <c r="AA15" s="19">
        <f t="shared" si="8"/>
        <v>0.359375</v>
      </c>
    </row>
    <row r="16" spans="1:27" s="11" customFormat="1" ht="18" customHeight="1">
      <c r="A16" s="7" t="s">
        <v>169</v>
      </c>
      <c r="B16" s="7" t="s">
        <v>168</v>
      </c>
      <c r="C16" s="7">
        <v>2022</v>
      </c>
      <c r="D16" s="7" t="s">
        <v>157</v>
      </c>
      <c r="E16" s="7">
        <v>70</v>
      </c>
      <c r="F16" s="7">
        <v>5.3</v>
      </c>
      <c r="G16" s="7">
        <f t="shared" si="0"/>
        <v>75.3</v>
      </c>
      <c r="H16" s="7">
        <v>98.5</v>
      </c>
      <c r="I16" s="13">
        <f t="shared" si="1"/>
        <v>22.934010152284262</v>
      </c>
      <c r="J16" s="7"/>
      <c r="K16" s="7"/>
      <c r="L16" s="7"/>
      <c r="M16" s="7">
        <v>15</v>
      </c>
      <c r="N16" s="7">
        <v>15</v>
      </c>
      <c r="O16" s="7">
        <v>14.2</v>
      </c>
      <c r="P16" s="7">
        <v>85</v>
      </c>
      <c r="Q16" s="13">
        <f t="shared" si="2"/>
        <v>22.517647058823528</v>
      </c>
      <c r="R16" s="13">
        <f t="shared" si="3"/>
        <v>22.517647058823528</v>
      </c>
      <c r="S16" s="7">
        <v>30</v>
      </c>
      <c r="T16" s="7">
        <v>0</v>
      </c>
      <c r="U16" s="7">
        <f t="shared" si="4"/>
        <v>30</v>
      </c>
      <c r="V16" s="7">
        <v>62</v>
      </c>
      <c r="W16" s="13">
        <f t="shared" si="5"/>
        <v>4.838709677419355</v>
      </c>
      <c r="X16" s="13">
        <f t="shared" si="6"/>
        <v>50.290366888527139</v>
      </c>
      <c r="Y16" s="7">
        <f t="shared" si="7"/>
        <v>35</v>
      </c>
      <c r="Z16" s="7">
        <v>64</v>
      </c>
      <c r="AA16" s="19">
        <f t="shared" si="8"/>
        <v>0.546875</v>
      </c>
    </row>
    <row r="17" spans="1:27" s="11" customFormat="1" ht="18" customHeight="1">
      <c r="A17" s="7" t="s">
        <v>171</v>
      </c>
      <c r="B17" s="7" t="s">
        <v>170</v>
      </c>
      <c r="C17" s="7">
        <v>2022</v>
      </c>
      <c r="D17" s="7" t="s">
        <v>157</v>
      </c>
      <c r="E17" s="7">
        <v>70</v>
      </c>
      <c r="F17" s="7">
        <v>19.5</v>
      </c>
      <c r="G17" s="7">
        <f t="shared" si="0"/>
        <v>89.5</v>
      </c>
      <c r="H17" s="7">
        <v>98.5</v>
      </c>
      <c r="I17" s="13">
        <f t="shared" si="1"/>
        <v>27.258883248730964</v>
      </c>
      <c r="J17" s="7"/>
      <c r="K17" s="7"/>
      <c r="L17" s="7"/>
      <c r="M17" s="7">
        <v>15</v>
      </c>
      <c r="N17" s="7">
        <v>15</v>
      </c>
      <c r="O17" s="7">
        <v>65.849999999999994</v>
      </c>
      <c r="P17" s="7">
        <v>85</v>
      </c>
      <c r="Q17" s="13">
        <f t="shared" si="2"/>
        <v>49.861764705882351</v>
      </c>
      <c r="R17" s="13">
        <f t="shared" si="3"/>
        <v>49.861764705882351</v>
      </c>
      <c r="S17" s="7">
        <v>30</v>
      </c>
      <c r="T17" s="7">
        <v>12</v>
      </c>
      <c r="U17" s="7">
        <f t="shared" si="4"/>
        <v>42</v>
      </c>
      <c r="V17" s="7">
        <v>62</v>
      </c>
      <c r="W17" s="13">
        <f t="shared" si="5"/>
        <v>6.7741935483870961</v>
      </c>
      <c r="X17" s="13">
        <f t="shared" si="6"/>
        <v>83.894841503000407</v>
      </c>
      <c r="Y17" s="7">
        <f t="shared" si="7"/>
        <v>3</v>
      </c>
      <c r="Z17" s="7">
        <v>64</v>
      </c>
      <c r="AA17" s="19">
        <f t="shared" si="8"/>
        <v>4.6875E-2</v>
      </c>
    </row>
    <row r="18" spans="1:27" s="11" customFormat="1" ht="18" customHeight="1">
      <c r="A18" s="7" t="s">
        <v>173</v>
      </c>
      <c r="B18" s="7" t="s">
        <v>172</v>
      </c>
      <c r="C18" s="7">
        <v>2022</v>
      </c>
      <c r="D18" s="7" t="s">
        <v>157</v>
      </c>
      <c r="E18" s="7">
        <v>70</v>
      </c>
      <c r="F18" s="7">
        <v>28.5</v>
      </c>
      <c r="G18" s="7">
        <f t="shared" si="0"/>
        <v>98.5</v>
      </c>
      <c r="H18" s="7">
        <v>98.5</v>
      </c>
      <c r="I18" s="13">
        <f t="shared" si="1"/>
        <v>30</v>
      </c>
      <c r="J18" s="7"/>
      <c r="K18" s="7"/>
      <c r="L18" s="7"/>
      <c r="M18" s="7">
        <v>15</v>
      </c>
      <c r="N18" s="7">
        <v>15</v>
      </c>
      <c r="O18" s="7">
        <v>29.25</v>
      </c>
      <c r="P18" s="7">
        <v>85</v>
      </c>
      <c r="Q18" s="13">
        <f t="shared" si="2"/>
        <v>30.485294117647058</v>
      </c>
      <c r="R18" s="13">
        <f t="shared" si="3"/>
        <v>30.485294117647058</v>
      </c>
      <c r="S18" s="7">
        <v>30</v>
      </c>
      <c r="T18" s="7">
        <v>11</v>
      </c>
      <c r="U18" s="7">
        <f t="shared" si="4"/>
        <v>41</v>
      </c>
      <c r="V18" s="7">
        <v>62</v>
      </c>
      <c r="W18" s="13">
        <f t="shared" si="5"/>
        <v>6.6129032258064511</v>
      </c>
      <c r="X18" s="13">
        <f t="shared" si="6"/>
        <v>67.098197343453506</v>
      </c>
      <c r="Y18" s="7">
        <f t="shared" si="7"/>
        <v>12</v>
      </c>
      <c r="Z18" s="7">
        <v>64</v>
      </c>
      <c r="AA18" s="19">
        <f t="shared" si="8"/>
        <v>0.1875</v>
      </c>
    </row>
    <row r="19" spans="1:27" s="11" customFormat="1" ht="18" customHeight="1">
      <c r="A19" s="7" t="s">
        <v>175</v>
      </c>
      <c r="B19" s="7" t="s">
        <v>174</v>
      </c>
      <c r="C19" s="7">
        <v>2022</v>
      </c>
      <c r="D19" s="7" t="s">
        <v>157</v>
      </c>
      <c r="E19" s="7">
        <v>70</v>
      </c>
      <c r="F19" s="7">
        <v>25.5</v>
      </c>
      <c r="G19" s="7">
        <f t="shared" si="0"/>
        <v>95.5</v>
      </c>
      <c r="H19" s="7">
        <v>98.5</v>
      </c>
      <c r="I19" s="13">
        <f t="shared" si="1"/>
        <v>29.086294416243657</v>
      </c>
      <c r="J19" s="7"/>
      <c r="K19" s="7"/>
      <c r="L19" s="7"/>
      <c r="M19" s="7">
        <v>15</v>
      </c>
      <c r="N19" s="7">
        <v>15</v>
      </c>
      <c r="O19" s="7">
        <v>32.15</v>
      </c>
      <c r="P19" s="7">
        <v>85</v>
      </c>
      <c r="Q19" s="13">
        <f t="shared" si="2"/>
        <v>32.020588235294113</v>
      </c>
      <c r="R19" s="13">
        <f t="shared" si="3"/>
        <v>32.020588235294113</v>
      </c>
      <c r="S19" s="7">
        <v>30</v>
      </c>
      <c r="T19" s="7">
        <v>32</v>
      </c>
      <c r="U19" s="7">
        <f t="shared" si="4"/>
        <v>62</v>
      </c>
      <c r="V19" s="7">
        <v>62</v>
      </c>
      <c r="W19" s="13">
        <f t="shared" si="5"/>
        <v>10</v>
      </c>
      <c r="X19" s="13">
        <f t="shared" si="6"/>
        <v>71.106882651537774</v>
      </c>
      <c r="Y19" s="7">
        <f t="shared" si="7"/>
        <v>8</v>
      </c>
      <c r="Z19" s="7">
        <v>64</v>
      </c>
      <c r="AA19" s="19">
        <f t="shared" si="8"/>
        <v>0.125</v>
      </c>
    </row>
    <row r="20" spans="1:27" s="11" customFormat="1" ht="18" customHeight="1">
      <c r="A20" s="7" t="s">
        <v>105</v>
      </c>
      <c r="B20" s="8" t="s">
        <v>104</v>
      </c>
      <c r="C20" s="7">
        <v>2022</v>
      </c>
      <c r="D20" s="7" t="s">
        <v>157</v>
      </c>
      <c r="E20" s="7">
        <v>69</v>
      </c>
      <c r="F20" s="7">
        <v>14</v>
      </c>
      <c r="G20" s="7">
        <f t="shared" si="0"/>
        <v>83</v>
      </c>
      <c r="H20" s="7">
        <v>98.5</v>
      </c>
      <c r="I20" s="13">
        <f t="shared" si="1"/>
        <v>25.279187817258883</v>
      </c>
      <c r="J20" s="7"/>
      <c r="K20" s="7"/>
      <c r="L20" s="7"/>
      <c r="M20" s="7">
        <v>13</v>
      </c>
      <c r="N20" s="7">
        <v>15</v>
      </c>
      <c r="O20" s="7">
        <v>41.75</v>
      </c>
      <c r="P20" s="7">
        <v>85</v>
      </c>
      <c r="Q20" s="13">
        <f t="shared" si="2"/>
        <v>35.102941176470587</v>
      </c>
      <c r="R20" s="13">
        <f t="shared" si="3"/>
        <v>35.102941176470587</v>
      </c>
      <c r="S20" s="7">
        <v>30</v>
      </c>
      <c r="T20" s="7">
        <v>17</v>
      </c>
      <c r="U20" s="7">
        <f t="shared" si="4"/>
        <v>47</v>
      </c>
      <c r="V20" s="7">
        <v>62</v>
      </c>
      <c r="W20" s="13">
        <f t="shared" si="5"/>
        <v>7.5806451612903221</v>
      </c>
      <c r="X20" s="13">
        <f t="shared" si="6"/>
        <v>67.962774155019787</v>
      </c>
      <c r="Y20" s="7">
        <f t="shared" si="7"/>
        <v>10</v>
      </c>
      <c r="Z20" s="7">
        <v>64</v>
      </c>
      <c r="AA20" s="19">
        <f t="shared" si="8"/>
        <v>0.15625</v>
      </c>
    </row>
    <row r="21" spans="1:27" s="11" customFormat="1" ht="18" customHeight="1">
      <c r="A21" s="7" t="s">
        <v>177</v>
      </c>
      <c r="B21" s="7" t="s">
        <v>176</v>
      </c>
      <c r="C21" s="7">
        <v>2022</v>
      </c>
      <c r="D21" s="7" t="s">
        <v>157</v>
      </c>
      <c r="E21" s="7">
        <v>70</v>
      </c>
      <c r="F21" s="7">
        <v>14.5</v>
      </c>
      <c r="G21" s="7">
        <f t="shared" si="0"/>
        <v>84.5</v>
      </c>
      <c r="H21" s="7">
        <v>98.5</v>
      </c>
      <c r="I21" s="13">
        <f t="shared" si="1"/>
        <v>25.736040609137056</v>
      </c>
      <c r="J21" s="7"/>
      <c r="K21" s="7"/>
      <c r="L21" s="7"/>
      <c r="M21" s="7">
        <v>15</v>
      </c>
      <c r="N21" s="7">
        <v>15</v>
      </c>
      <c r="O21" s="7">
        <v>1.65</v>
      </c>
      <c r="P21" s="7">
        <v>85</v>
      </c>
      <c r="Q21" s="13">
        <f t="shared" si="2"/>
        <v>15.873529411764705</v>
      </c>
      <c r="R21" s="13">
        <f t="shared" si="3"/>
        <v>15.873529411764705</v>
      </c>
      <c r="S21" s="7">
        <v>30</v>
      </c>
      <c r="T21" s="7">
        <v>6</v>
      </c>
      <c r="U21" s="7">
        <f t="shared" si="4"/>
        <v>36</v>
      </c>
      <c r="V21" s="7">
        <v>62</v>
      </c>
      <c r="W21" s="13">
        <f t="shared" si="5"/>
        <v>5.806451612903226</v>
      </c>
      <c r="X21" s="13">
        <f t="shared" si="6"/>
        <v>47.416021633804988</v>
      </c>
      <c r="Y21" s="7">
        <f t="shared" si="7"/>
        <v>45</v>
      </c>
      <c r="Z21" s="7">
        <v>64</v>
      </c>
      <c r="AA21" s="19">
        <f t="shared" si="8"/>
        <v>0.703125</v>
      </c>
    </row>
    <row r="22" spans="1:27" s="11" customFormat="1" ht="18" customHeight="1">
      <c r="A22" s="7" t="s">
        <v>107</v>
      </c>
      <c r="B22" s="8" t="s">
        <v>106</v>
      </c>
      <c r="C22" s="7">
        <v>2022</v>
      </c>
      <c r="D22" s="7" t="s">
        <v>157</v>
      </c>
      <c r="E22" s="7">
        <v>70</v>
      </c>
      <c r="F22" s="7">
        <v>11</v>
      </c>
      <c r="G22" s="7">
        <f t="shared" si="0"/>
        <v>81</v>
      </c>
      <c r="H22" s="7">
        <v>98.5</v>
      </c>
      <c r="I22" s="13">
        <f t="shared" si="1"/>
        <v>24.670050761421322</v>
      </c>
      <c r="J22" s="7"/>
      <c r="K22" s="7"/>
      <c r="L22" s="7"/>
      <c r="M22" s="7">
        <v>13</v>
      </c>
      <c r="N22" s="7">
        <v>15</v>
      </c>
      <c r="O22" s="7">
        <v>0.4</v>
      </c>
      <c r="P22" s="7">
        <v>85</v>
      </c>
      <c r="Q22" s="13">
        <f t="shared" si="2"/>
        <v>13.211764705882352</v>
      </c>
      <c r="R22" s="13">
        <f t="shared" si="3"/>
        <v>13.211764705882352</v>
      </c>
      <c r="S22" s="7">
        <v>30</v>
      </c>
      <c r="T22" s="7">
        <v>8</v>
      </c>
      <c r="U22" s="7">
        <f t="shared" si="4"/>
        <v>38</v>
      </c>
      <c r="V22" s="7">
        <v>62</v>
      </c>
      <c r="W22" s="13">
        <f t="shared" si="5"/>
        <v>6.129032258064516</v>
      </c>
      <c r="X22" s="13">
        <f t="shared" si="6"/>
        <v>44.010847725368194</v>
      </c>
      <c r="Y22" s="7">
        <f t="shared" si="7"/>
        <v>56</v>
      </c>
      <c r="Z22" s="7">
        <v>64</v>
      </c>
      <c r="AA22" s="19">
        <f t="shared" si="8"/>
        <v>0.875</v>
      </c>
    </row>
    <row r="23" spans="1:27" s="11" customFormat="1" ht="18" customHeight="1">
      <c r="A23" s="7" t="s">
        <v>179</v>
      </c>
      <c r="B23" s="7" t="s">
        <v>178</v>
      </c>
      <c r="C23" s="7">
        <v>2022</v>
      </c>
      <c r="D23" s="7" t="s">
        <v>157</v>
      </c>
      <c r="E23" s="7">
        <v>70</v>
      </c>
      <c r="F23" s="7">
        <v>10.5</v>
      </c>
      <c r="G23" s="7">
        <f t="shared" si="0"/>
        <v>80.5</v>
      </c>
      <c r="H23" s="7">
        <v>98.5</v>
      </c>
      <c r="I23" s="13">
        <f t="shared" si="1"/>
        <v>24.517766497461928</v>
      </c>
      <c r="J23" s="7"/>
      <c r="K23" s="7"/>
      <c r="L23" s="7"/>
      <c r="M23" s="7">
        <v>15</v>
      </c>
      <c r="N23" s="7">
        <v>15</v>
      </c>
      <c r="O23" s="7">
        <v>10.199999999999999</v>
      </c>
      <c r="P23" s="7">
        <v>85</v>
      </c>
      <c r="Q23" s="13">
        <f t="shared" si="2"/>
        <v>20.399999999999999</v>
      </c>
      <c r="R23" s="13">
        <f t="shared" si="3"/>
        <v>20.399999999999999</v>
      </c>
      <c r="S23" s="7">
        <v>30</v>
      </c>
      <c r="T23" s="7">
        <v>8</v>
      </c>
      <c r="U23" s="7">
        <f t="shared" si="4"/>
        <v>38</v>
      </c>
      <c r="V23" s="7">
        <v>62</v>
      </c>
      <c r="W23" s="13">
        <f t="shared" si="5"/>
        <v>6.129032258064516</v>
      </c>
      <c r="X23" s="13">
        <f t="shared" si="6"/>
        <v>51.046798755526439</v>
      </c>
      <c r="Y23" s="7">
        <f t="shared" si="7"/>
        <v>32</v>
      </c>
      <c r="Z23" s="7">
        <v>64</v>
      </c>
      <c r="AA23" s="19">
        <f t="shared" si="8"/>
        <v>0.5</v>
      </c>
    </row>
    <row r="24" spans="1:27" s="11" customFormat="1" ht="18" customHeight="1">
      <c r="A24" s="7" t="s">
        <v>108</v>
      </c>
      <c r="B24" s="8" t="s">
        <v>155</v>
      </c>
      <c r="C24" s="7">
        <v>2022</v>
      </c>
      <c r="D24" s="7" t="s">
        <v>157</v>
      </c>
      <c r="E24" s="7">
        <v>70</v>
      </c>
      <c r="F24" s="7">
        <v>15</v>
      </c>
      <c r="G24" s="7">
        <f t="shared" si="0"/>
        <v>85</v>
      </c>
      <c r="H24" s="7">
        <v>98.5</v>
      </c>
      <c r="I24" s="13">
        <f t="shared" si="1"/>
        <v>25.888324873096447</v>
      </c>
      <c r="J24" s="7"/>
      <c r="K24" s="7"/>
      <c r="L24" s="7"/>
      <c r="M24" s="7">
        <v>15</v>
      </c>
      <c r="N24" s="7">
        <v>15</v>
      </c>
      <c r="O24" s="7">
        <v>30.1</v>
      </c>
      <c r="P24" s="7">
        <v>85</v>
      </c>
      <c r="Q24" s="13">
        <f t="shared" si="2"/>
        <v>30.935294117647061</v>
      </c>
      <c r="R24" s="13">
        <f t="shared" si="3"/>
        <v>30.935294117647061</v>
      </c>
      <c r="S24" s="7">
        <v>30</v>
      </c>
      <c r="T24" s="7">
        <v>6</v>
      </c>
      <c r="U24" s="7">
        <f t="shared" si="4"/>
        <v>36</v>
      </c>
      <c r="V24" s="7">
        <v>62</v>
      </c>
      <c r="W24" s="13">
        <f t="shared" si="5"/>
        <v>5.806451612903226</v>
      </c>
      <c r="X24" s="13">
        <f t="shared" si="6"/>
        <v>62.630070603646736</v>
      </c>
      <c r="Y24" s="7">
        <f t="shared" si="7"/>
        <v>14</v>
      </c>
      <c r="Z24" s="7">
        <v>64</v>
      </c>
      <c r="AA24" s="19">
        <f t="shared" si="8"/>
        <v>0.21875</v>
      </c>
    </row>
    <row r="25" spans="1:27" s="11" customFormat="1" ht="18" customHeight="1">
      <c r="A25" s="7" t="s">
        <v>181</v>
      </c>
      <c r="B25" s="7" t="s">
        <v>180</v>
      </c>
      <c r="C25" s="7">
        <v>2022</v>
      </c>
      <c r="D25" s="7" t="s">
        <v>157</v>
      </c>
      <c r="E25" s="7">
        <v>70</v>
      </c>
      <c r="F25" s="7">
        <v>10.5</v>
      </c>
      <c r="G25" s="7">
        <f t="shared" si="0"/>
        <v>80.5</v>
      </c>
      <c r="H25" s="7">
        <v>98.5</v>
      </c>
      <c r="I25" s="13">
        <f t="shared" si="1"/>
        <v>24.517766497461928</v>
      </c>
      <c r="J25" s="7"/>
      <c r="K25" s="7"/>
      <c r="L25" s="7"/>
      <c r="M25" s="7">
        <v>15</v>
      </c>
      <c r="N25" s="7">
        <v>15</v>
      </c>
      <c r="O25" s="7">
        <v>5.85</v>
      </c>
      <c r="P25" s="7">
        <v>85</v>
      </c>
      <c r="Q25" s="13">
        <f t="shared" si="2"/>
        <v>18.097058823529412</v>
      </c>
      <c r="R25" s="13">
        <f t="shared" si="3"/>
        <v>18.097058823529412</v>
      </c>
      <c r="S25" s="7">
        <v>30</v>
      </c>
      <c r="T25" s="7">
        <v>0</v>
      </c>
      <c r="U25" s="7">
        <f t="shared" si="4"/>
        <v>30</v>
      </c>
      <c r="V25" s="7">
        <v>62</v>
      </c>
      <c r="W25" s="13">
        <f t="shared" si="5"/>
        <v>4.838709677419355</v>
      </c>
      <c r="X25" s="13">
        <f t="shared" si="6"/>
        <v>47.453534998410696</v>
      </c>
      <c r="Y25" s="7">
        <f t="shared" si="7"/>
        <v>44</v>
      </c>
      <c r="Z25" s="7">
        <v>64</v>
      </c>
      <c r="AA25" s="19">
        <f t="shared" si="8"/>
        <v>0.6875</v>
      </c>
    </row>
    <row r="26" spans="1:27" s="11" customFormat="1" ht="18" customHeight="1">
      <c r="A26" s="7" t="s">
        <v>110</v>
      </c>
      <c r="B26" s="8" t="s">
        <v>109</v>
      </c>
      <c r="C26" s="7">
        <v>2022</v>
      </c>
      <c r="D26" s="7" t="s">
        <v>157</v>
      </c>
      <c r="E26" s="7">
        <v>70</v>
      </c>
      <c r="F26" s="7">
        <v>5</v>
      </c>
      <c r="G26" s="7">
        <f t="shared" si="0"/>
        <v>75</v>
      </c>
      <c r="H26" s="7">
        <v>98.5</v>
      </c>
      <c r="I26" s="13">
        <f t="shared" si="1"/>
        <v>22.842639593908629</v>
      </c>
      <c r="J26" s="7"/>
      <c r="K26" s="7"/>
      <c r="L26" s="7"/>
      <c r="M26" s="7">
        <v>13</v>
      </c>
      <c r="N26" s="7">
        <v>15</v>
      </c>
      <c r="O26" s="7">
        <v>0.2</v>
      </c>
      <c r="P26" s="7">
        <v>85</v>
      </c>
      <c r="Q26" s="13">
        <f t="shared" si="2"/>
        <v>13.105882352941176</v>
      </c>
      <c r="R26" s="13">
        <f t="shared" si="3"/>
        <v>13.105882352941176</v>
      </c>
      <c r="S26" s="7">
        <v>30</v>
      </c>
      <c r="T26" s="7">
        <v>0</v>
      </c>
      <c r="U26" s="7">
        <f t="shared" si="4"/>
        <v>30</v>
      </c>
      <c r="V26" s="7">
        <v>62</v>
      </c>
      <c r="W26" s="13">
        <f t="shared" si="5"/>
        <v>4.838709677419355</v>
      </c>
      <c r="X26" s="13">
        <f t="shared" si="6"/>
        <v>40.787231624269161</v>
      </c>
      <c r="Y26" s="7">
        <f t="shared" si="7"/>
        <v>64</v>
      </c>
      <c r="Z26" s="7">
        <v>64</v>
      </c>
      <c r="AA26" s="19">
        <f t="shared" si="8"/>
        <v>1</v>
      </c>
    </row>
    <row r="27" spans="1:27" s="11" customFormat="1" ht="18" customHeight="1">
      <c r="A27" s="7" t="s">
        <v>183</v>
      </c>
      <c r="B27" s="7" t="s">
        <v>182</v>
      </c>
      <c r="C27" s="7">
        <v>2022</v>
      </c>
      <c r="D27" s="7" t="s">
        <v>157</v>
      </c>
      <c r="E27" s="7">
        <v>70</v>
      </c>
      <c r="F27" s="7">
        <v>11.5</v>
      </c>
      <c r="G27" s="7">
        <f t="shared" si="0"/>
        <v>81.5</v>
      </c>
      <c r="H27" s="7">
        <v>98.5</v>
      </c>
      <c r="I27" s="13">
        <f t="shared" si="1"/>
        <v>24.822335025380713</v>
      </c>
      <c r="J27" s="7"/>
      <c r="K27" s="7"/>
      <c r="L27" s="7"/>
      <c r="M27" s="7">
        <v>15</v>
      </c>
      <c r="N27" s="7">
        <v>15</v>
      </c>
      <c r="O27" s="7">
        <v>0.4</v>
      </c>
      <c r="P27" s="7">
        <v>85</v>
      </c>
      <c r="Q27" s="13">
        <f t="shared" si="2"/>
        <v>15.211764705882352</v>
      </c>
      <c r="R27" s="13">
        <f t="shared" si="3"/>
        <v>15.211764705882352</v>
      </c>
      <c r="S27" s="7">
        <v>30</v>
      </c>
      <c r="T27" s="7">
        <v>0</v>
      </c>
      <c r="U27" s="7">
        <f t="shared" si="4"/>
        <v>30</v>
      </c>
      <c r="V27" s="7">
        <v>62</v>
      </c>
      <c r="W27" s="13">
        <f t="shared" si="5"/>
        <v>4.838709677419355</v>
      </c>
      <c r="X27" s="13">
        <f t="shared" si="6"/>
        <v>44.872809408682421</v>
      </c>
      <c r="Y27" s="7">
        <f t="shared" si="7"/>
        <v>52</v>
      </c>
      <c r="Z27" s="7">
        <v>64</v>
      </c>
      <c r="AA27" s="19">
        <f t="shared" si="8"/>
        <v>0.8125</v>
      </c>
    </row>
    <row r="28" spans="1:27" s="11" customFormat="1" ht="18" customHeight="1">
      <c r="A28" s="7" t="s">
        <v>112</v>
      </c>
      <c r="B28" s="8" t="s">
        <v>111</v>
      </c>
      <c r="C28" s="7">
        <v>2022</v>
      </c>
      <c r="D28" s="7" t="s">
        <v>157</v>
      </c>
      <c r="E28" s="7">
        <v>70</v>
      </c>
      <c r="F28" s="7">
        <v>3.61</v>
      </c>
      <c r="G28" s="7">
        <f t="shared" si="0"/>
        <v>73.61</v>
      </c>
      <c r="H28" s="7">
        <v>98.5</v>
      </c>
      <c r="I28" s="13">
        <f t="shared" si="1"/>
        <v>22.419289340101525</v>
      </c>
      <c r="J28" s="7"/>
      <c r="K28" s="7"/>
      <c r="L28" s="7"/>
      <c r="M28" s="7">
        <v>15</v>
      </c>
      <c r="N28" s="7">
        <v>15</v>
      </c>
      <c r="O28" s="7">
        <v>0.2</v>
      </c>
      <c r="P28" s="7">
        <v>85</v>
      </c>
      <c r="Q28" s="13">
        <f t="shared" si="2"/>
        <v>15.105882352941176</v>
      </c>
      <c r="R28" s="13">
        <f t="shared" si="3"/>
        <v>15.105882352941176</v>
      </c>
      <c r="S28" s="7">
        <v>30</v>
      </c>
      <c r="T28" s="7">
        <v>0</v>
      </c>
      <c r="U28" s="7">
        <f t="shared" si="4"/>
        <v>30</v>
      </c>
      <c r="V28" s="7">
        <v>62</v>
      </c>
      <c r="W28" s="13">
        <f t="shared" si="5"/>
        <v>4.838709677419355</v>
      </c>
      <c r="X28" s="13">
        <f t="shared" si="6"/>
        <v>42.363881370462053</v>
      </c>
      <c r="Y28" s="7">
        <f t="shared" si="7"/>
        <v>61</v>
      </c>
      <c r="Z28" s="7">
        <v>64</v>
      </c>
      <c r="AA28" s="19">
        <f t="shared" si="8"/>
        <v>0.953125</v>
      </c>
    </row>
    <row r="29" spans="1:27" s="11" customFormat="1" ht="18" customHeight="1">
      <c r="A29" s="7" t="s">
        <v>114</v>
      </c>
      <c r="B29" s="8" t="s">
        <v>113</v>
      </c>
      <c r="C29" s="7">
        <v>2022</v>
      </c>
      <c r="D29" s="7" t="s">
        <v>157</v>
      </c>
      <c r="E29" s="7">
        <v>69</v>
      </c>
      <c r="F29" s="7">
        <v>15</v>
      </c>
      <c r="G29" s="7">
        <f t="shared" si="0"/>
        <v>84</v>
      </c>
      <c r="H29" s="7">
        <v>98.5</v>
      </c>
      <c r="I29" s="13">
        <f t="shared" si="1"/>
        <v>25.583756345177665</v>
      </c>
      <c r="J29" s="7"/>
      <c r="K29" s="7"/>
      <c r="L29" s="7"/>
      <c r="M29" s="7">
        <v>12</v>
      </c>
      <c r="N29" s="7">
        <v>15</v>
      </c>
      <c r="O29" s="7">
        <v>12.05</v>
      </c>
      <c r="P29" s="7">
        <v>85</v>
      </c>
      <c r="Q29" s="13">
        <f t="shared" si="2"/>
        <v>18.379411764705882</v>
      </c>
      <c r="R29" s="13">
        <f t="shared" si="3"/>
        <v>18.379411764705882</v>
      </c>
      <c r="S29" s="7">
        <v>30</v>
      </c>
      <c r="T29" s="7">
        <v>6</v>
      </c>
      <c r="U29" s="7">
        <f t="shared" si="4"/>
        <v>36</v>
      </c>
      <c r="V29" s="7">
        <v>62</v>
      </c>
      <c r="W29" s="13">
        <f t="shared" si="5"/>
        <v>5.806451612903226</v>
      </c>
      <c r="X29" s="13">
        <f t="shared" si="6"/>
        <v>49.769619722786771</v>
      </c>
      <c r="Y29" s="7">
        <f t="shared" si="7"/>
        <v>39</v>
      </c>
      <c r="Z29" s="7">
        <v>64</v>
      </c>
      <c r="AA29" s="19">
        <f t="shared" si="8"/>
        <v>0.609375</v>
      </c>
    </row>
    <row r="30" spans="1:27" s="11" customFormat="1" ht="18" customHeight="1">
      <c r="A30" s="7" t="s">
        <v>185</v>
      </c>
      <c r="B30" s="7" t="s">
        <v>184</v>
      </c>
      <c r="C30" s="7">
        <v>2022</v>
      </c>
      <c r="D30" s="7" t="s">
        <v>157</v>
      </c>
      <c r="E30" s="7">
        <v>70</v>
      </c>
      <c r="F30" s="7">
        <v>11.5</v>
      </c>
      <c r="G30" s="7">
        <f t="shared" si="0"/>
        <v>81.5</v>
      </c>
      <c r="H30" s="7">
        <v>98.5</v>
      </c>
      <c r="I30" s="13">
        <f t="shared" si="1"/>
        <v>24.822335025380713</v>
      </c>
      <c r="J30" s="7"/>
      <c r="K30" s="7"/>
      <c r="L30" s="7"/>
      <c r="M30" s="7">
        <v>13</v>
      </c>
      <c r="N30" s="7">
        <v>15</v>
      </c>
      <c r="O30" s="7">
        <v>0.4</v>
      </c>
      <c r="P30" s="7">
        <v>85</v>
      </c>
      <c r="Q30" s="13">
        <f t="shared" si="2"/>
        <v>13.211764705882352</v>
      </c>
      <c r="R30" s="13">
        <f t="shared" si="3"/>
        <v>13.211764705882352</v>
      </c>
      <c r="S30" s="7">
        <v>30</v>
      </c>
      <c r="T30" s="7">
        <v>0</v>
      </c>
      <c r="U30" s="7">
        <f t="shared" si="4"/>
        <v>30</v>
      </c>
      <c r="V30" s="7">
        <v>62</v>
      </c>
      <c r="W30" s="13">
        <f t="shared" si="5"/>
        <v>4.838709677419355</v>
      </c>
      <c r="X30" s="13">
        <f t="shared" si="6"/>
        <v>42.872809408682421</v>
      </c>
      <c r="Y30" s="7">
        <f t="shared" si="7"/>
        <v>60</v>
      </c>
      <c r="Z30" s="7">
        <v>64</v>
      </c>
      <c r="AA30" s="19">
        <f t="shared" si="8"/>
        <v>0.9375</v>
      </c>
    </row>
    <row r="31" spans="1:27" s="11" customFormat="1" ht="18" customHeight="1">
      <c r="A31" s="7" t="s">
        <v>187</v>
      </c>
      <c r="B31" s="7" t="s">
        <v>186</v>
      </c>
      <c r="C31" s="7">
        <v>2022</v>
      </c>
      <c r="D31" s="7" t="s">
        <v>157</v>
      </c>
      <c r="E31" s="7">
        <v>70</v>
      </c>
      <c r="F31" s="7">
        <v>7.5</v>
      </c>
      <c r="G31" s="7">
        <f t="shared" si="0"/>
        <v>77.5</v>
      </c>
      <c r="H31" s="7">
        <v>98.5</v>
      </c>
      <c r="I31" s="13">
        <f t="shared" si="1"/>
        <v>23.604060913705585</v>
      </c>
      <c r="J31" s="7"/>
      <c r="K31" s="7"/>
      <c r="L31" s="7"/>
      <c r="M31" s="7">
        <v>15</v>
      </c>
      <c r="N31" s="7">
        <v>15</v>
      </c>
      <c r="O31" s="7">
        <v>0.6</v>
      </c>
      <c r="P31" s="7">
        <v>85</v>
      </c>
      <c r="Q31" s="13">
        <f t="shared" si="2"/>
        <v>15.31764705882353</v>
      </c>
      <c r="R31" s="13">
        <f t="shared" si="3"/>
        <v>15.31764705882353</v>
      </c>
      <c r="S31" s="7">
        <v>30</v>
      </c>
      <c r="T31" s="7">
        <v>0</v>
      </c>
      <c r="U31" s="7">
        <f t="shared" si="4"/>
        <v>30</v>
      </c>
      <c r="V31" s="7">
        <v>62</v>
      </c>
      <c r="W31" s="13">
        <f t="shared" si="5"/>
        <v>4.838709677419355</v>
      </c>
      <c r="X31" s="13">
        <f t="shared" si="6"/>
        <v>43.760417649948465</v>
      </c>
      <c r="Y31" s="7">
        <f t="shared" si="7"/>
        <v>57</v>
      </c>
      <c r="Z31" s="7">
        <v>64</v>
      </c>
      <c r="AA31" s="19">
        <f t="shared" si="8"/>
        <v>0.890625</v>
      </c>
    </row>
    <row r="32" spans="1:27" s="11" customFormat="1" ht="18" customHeight="1">
      <c r="A32" s="7" t="s">
        <v>189</v>
      </c>
      <c r="B32" s="7" t="s">
        <v>188</v>
      </c>
      <c r="C32" s="7">
        <v>2022</v>
      </c>
      <c r="D32" s="7" t="s">
        <v>157</v>
      </c>
      <c r="E32" s="7">
        <v>70</v>
      </c>
      <c r="F32" s="7">
        <v>11.5</v>
      </c>
      <c r="G32" s="7">
        <f t="shared" si="0"/>
        <v>81.5</v>
      </c>
      <c r="H32" s="7">
        <v>98.5</v>
      </c>
      <c r="I32" s="13">
        <f t="shared" si="1"/>
        <v>24.822335025380713</v>
      </c>
      <c r="J32" s="7"/>
      <c r="K32" s="7"/>
      <c r="L32" s="7"/>
      <c r="M32" s="7">
        <v>15</v>
      </c>
      <c r="N32" s="7">
        <v>15</v>
      </c>
      <c r="O32" s="7">
        <v>56.5</v>
      </c>
      <c r="P32" s="7">
        <v>85</v>
      </c>
      <c r="Q32" s="13">
        <f t="shared" si="2"/>
        <v>44.911764705882348</v>
      </c>
      <c r="R32" s="13">
        <f t="shared" si="3"/>
        <v>44.911764705882348</v>
      </c>
      <c r="S32" s="7">
        <v>30</v>
      </c>
      <c r="T32" s="7">
        <v>0</v>
      </c>
      <c r="U32" s="7">
        <f t="shared" si="4"/>
        <v>30</v>
      </c>
      <c r="V32" s="7">
        <v>62</v>
      </c>
      <c r="W32" s="13">
        <f t="shared" si="5"/>
        <v>4.838709677419355</v>
      </c>
      <c r="X32" s="13">
        <f t="shared" si="6"/>
        <v>74.572809408682417</v>
      </c>
      <c r="Y32" s="7">
        <f t="shared" si="7"/>
        <v>6</v>
      </c>
      <c r="Z32" s="7">
        <v>64</v>
      </c>
      <c r="AA32" s="19">
        <f t="shared" si="8"/>
        <v>9.375E-2</v>
      </c>
    </row>
    <row r="33" spans="1:27" s="11" customFormat="1" ht="18" customHeight="1">
      <c r="A33" s="7" t="s">
        <v>116</v>
      </c>
      <c r="B33" s="8" t="s">
        <v>115</v>
      </c>
      <c r="C33" s="7">
        <v>2022</v>
      </c>
      <c r="D33" s="7" t="s">
        <v>157</v>
      </c>
      <c r="E33" s="7">
        <v>70</v>
      </c>
      <c r="F33" s="7">
        <v>2</v>
      </c>
      <c r="G33" s="7">
        <f t="shared" si="0"/>
        <v>72</v>
      </c>
      <c r="H33" s="7">
        <v>98.5</v>
      </c>
      <c r="I33" s="13">
        <f t="shared" si="1"/>
        <v>21.928934010152282</v>
      </c>
      <c r="J33" s="7"/>
      <c r="K33" s="7"/>
      <c r="L33" s="7"/>
      <c r="M33" s="7">
        <v>15</v>
      </c>
      <c r="N33" s="7">
        <v>15</v>
      </c>
      <c r="O33" s="7">
        <v>0.2</v>
      </c>
      <c r="P33" s="7">
        <v>85</v>
      </c>
      <c r="Q33" s="13">
        <f t="shared" si="2"/>
        <v>15.105882352941176</v>
      </c>
      <c r="R33" s="13">
        <f t="shared" si="3"/>
        <v>15.105882352941176</v>
      </c>
      <c r="S33" s="7">
        <v>30</v>
      </c>
      <c r="T33" s="7">
        <v>0</v>
      </c>
      <c r="U33" s="7">
        <f t="shared" si="4"/>
        <v>30</v>
      </c>
      <c r="V33" s="7">
        <v>62</v>
      </c>
      <c r="W33" s="13">
        <f t="shared" si="5"/>
        <v>4.838709677419355</v>
      </c>
      <c r="X33" s="13">
        <f t="shared" si="6"/>
        <v>41.873526040512807</v>
      </c>
      <c r="Y33" s="7">
        <f t="shared" si="7"/>
        <v>63</v>
      </c>
      <c r="Z33" s="7">
        <v>64</v>
      </c>
      <c r="AA33" s="19">
        <f t="shared" si="8"/>
        <v>0.984375</v>
      </c>
    </row>
    <row r="34" spans="1:27" s="11" customFormat="1" ht="18" customHeight="1">
      <c r="A34" s="7" t="s">
        <v>118</v>
      </c>
      <c r="B34" s="8" t="s">
        <v>117</v>
      </c>
      <c r="C34" s="7">
        <v>2022</v>
      </c>
      <c r="D34" s="7" t="s">
        <v>157</v>
      </c>
      <c r="E34" s="7">
        <v>70</v>
      </c>
      <c r="F34" s="7">
        <v>6</v>
      </c>
      <c r="G34" s="7">
        <f t="shared" si="0"/>
        <v>76</v>
      </c>
      <c r="H34" s="7">
        <v>98.5</v>
      </c>
      <c r="I34" s="13">
        <f t="shared" si="1"/>
        <v>23.147208121827411</v>
      </c>
      <c r="J34" s="7"/>
      <c r="K34" s="7"/>
      <c r="L34" s="7"/>
      <c r="M34" s="7">
        <v>15</v>
      </c>
      <c r="N34" s="7">
        <v>15</v>
      </c>
      <c r="O34" s="7">
        <v>10.4</v>
      </c>
      <c r="P34" s="7">
        <v>85</v>
      </c>
      <c r="Q34" s="13">
        <f t="shared" si="2"/>
        <v>20.505882352941178</v>
      </c>
      <c r="R34" s="13">
        <f t="shared" si="3"/>
        <v>20.505882352941178</v>
      </c>
      <c r="S34" s="7">
        <v>30</v>
      </c>
      <c r="T34" s="7">
        <v>0</v>
      </c>
      <c r="U34" s="7">
        <f t="shared" si="4"/>
        <v>30</v>
      </c>
      <c r="V34" s="7">
        <v>62</v>
      </c>
      <c r="W34" s="13">
        <f t="shared" si="5"/>
        <v>4.838709677419355</v>
      </c>
      <c r="X34" s="13">
        <f t="shared" si="6"/>
        <v>48.491800152187942</v>
      </c>
      <c r="Y34" s="7">
        <f t="shared" si="7"/>
        <v>40</v>
      </c>
      <c r="Z34" s="7">
        <v>64</v>
      </c>
      <c r="AA34" s="19">
        <f t="shared" si="8"/>
        <v>0.625</v>
      </c>
    </row>
    <row r="35" spans="1:27" s="11" customFormat="1" ht="18" customHeight="1">
      <c r="A35" s="7" t="s">
        <v>119</v>
      </c>
      <c r="B35" s="8" t="s">
        <v>156</v>
      </c>
      <c r="C35" s="7">
        <v>2022</v>
      </c>
      <c r="D35" s="7" t="s">
        <v>157</v>
      </c>
      <c r="E35" s="7">
        <v>70</v>
      </c>
      <c r="F35" s="7">
        <v>16</v>
      </c>
      <c r="G35" s="7">
        <f t="shared" si="0"/>
        <v>86</v>
      </c>
      <c r="H35" s="7">
        <v>98.5</v>
      </c>
      <c r="I35" s="13">
        <f t="shared" si="1"/>
        <v>26.192893401015226</v>
      </c>
      <c r="J35" s="7"/>
      <c r="K35" s="7"/>
      <c r="L35" s="7"/>
      <c r="M35" s="7">
        <v>15</v>
      </c>
      <c r="N35" s="7">
        <v>15</v>
      </c>
      <c r="O35" s="7">
        <v>22.5</v>
      </c>
      <c r="P35" s="7">
        <v>85</v>
      </c>
      <c r="Q35" s="13">
        <f t="shared" si="2"/>
        <v>26.911764705882355</v>
      </c>
      <c r="R35" s="13">
        <f t="shared" si="3"/>
        <v>26.911764705882355</v>
      </c>
      <c r="S35" s="7">
        <v>30</v>
      </c>
      <c r="T35" s="7">
        <v>16.2</v>
      </c>
      <c r="U35" s="7">
        <f t="shared" si="4"/>
        <v>46.2</v>
      </c>
      <c r="V35" s="7">
        <v>62</v>
      </c>
      <c r="W35" s="13">
        <f t="shared" si="5"/>
        <v>7.4516129032258069</v>
      </c>
      <c r="X35" s="13">
        <f t="shared" si="6"/>
        <v>60.556271010123389</v>
      </c>
      <c r="Y35" s="7">
        <f t="shared" si="7"/>
        <v>16</v>
      </c>
      <c r="Z35" s="7">
        <v>64</v>
      </c>
      <c r="AA35" s="19">
        <f t="shared" si="8"/>
        <v>0.25</v>
      </c>
    </row>
    <row r="36" spans="1:27" s="11" customFormat="1" ht="18" customHeight="1">
      <c r="A36" s="7" t="s">
        <v>121</v>
      </c>
      <c r="B36" s="8" t="s">
        <v>120</v>
      </c>
      <c r="C36" s="7">
        <v>2022</v>
      </c>
      <c r="D36" s="7" t="s">
        <v>157</v>
      </c>
      <c r="E36" s="7">
        <v>70</v>
      </c>
      <c r="F36" s="7">
        <v>10</v>
      </c>
      <c r="G36" s="7">
        <f t="shared" si="0"/>
        <v>80</v>
      </c>
      <c r="H36" s="7">
        <v>98.5</v>
      </c>
      <c r="I36" s="13">
        <f t="shared" si="1"/>
        <v>24.365482233502537</v>
      </c>
      <c r="J36" s="7"/>
      <c r="K36" s="7"/>
      <c r="L36" s="7"/>
      <c r="M36" s="7">
        <v>15</v>
      </c>
      <c r="N36" s="7">
        <v>15</v>
      </c>
      <c r="O36" s="7">
        <v>1.2</v>
      </c>
      <c r="P36" s="7">
        <v>85</v>
      </c>
      <c r="Q36" s="13">
        <f t="shared" si="2"/>
        <v>15.635294117647058</v>
      </c>
      <c r="R36" s="13">
        <f t="shared" si="3"/>
        <v>15.635294117647058</v>
      </c>
      <c r="S36" s="7">
        <v>30</v>
      </c>
      <c r="T36" s="7">
        <v>0</v>
      </c>
      <c r="U36" s="7">
        <f t="shared" si="4"/>
        <v>30</v>
      </c>
      <c r="V36" s="7">
        <v>62</v>
      </c>
      <c r="W36" s="13">
        <f t="shared" si="5"/>
        <v>4.838709677419355</v>
      </c>
      <c r="X36" s="13">
        <f t="shared" si="6"/>
        <v>44.839486028568949</v>
      </c>
      <c r="Y36" s="7">
        <f t="shared" si="7"/>
        <v>53</v>
      </c>
      <c r="Z36" s="7">
        <v>64</v>
      </c>
      <c r="AA36" s="19">
        <f t="shared" si="8"/>
        <v>0.828125</v>
      </c>
    </row>
    <row r="37" spans="1:27" s="11" customFormat="1" ht="18" customHeight="1">
      <c r="A37" s="7" t="s">
        <v>191</v>
      </c>
      <c r="B37" s="7" t="s">
        <v>190</v>
      </c>
      <c r="C37" s="7">
        <v>2022</v>
      </c>
      <c r="D37" s="7" t="s">
        <v>157</v>
      </c>
      <c r="E37" s="7">
        <v>70</v>
      </c>
      <c r="F37" s="7">
        <v>7.5</v>
      </c>
      <c r="G37" s="7">
        <f t="shared" si="0"/>
        <v>77.5</v>
      </c>
      <c r="H37" s="7">
        <v>98.5</v>
      </c>
      <c r="I37" s="13">
        <f t="shared" si="1"/>
        <v>23.604060913705585</v>
      </c>
      <c r="J37" s="7"/>
      <c r="K37" s="7"/>
      <c r="L37" s="7"/>
      <c r="M37" s="7">
        <v>15</v>
      </c>
      <c r="N37" s="7">
        <v>15</v>
      </c>
      <c r="O37" s="7">
        <v>0.4</v>
      </c>
      <c r="P37" s="7">
        <v>85</v>
      </c>
      <c r="Q37" s="13">
        <f t="shared" si="2"/>
        <v>15.211764705882352</v>
      </c>
      <c r="R37" s="13">
        <f t="shared" si="3"/>
        <v>15.211764705882352</v>
      </c>
      <c r="S37" s="7">
        <v>30</v>
      </c>
      <c r="T37" s="7">
        <v>0</v>
      </c>
      <c r="U37" s="7">
        <f t="shared" si="4"/>
        <v>30</v>
      </c>
      <c r="V37" s="7">
        <v>62</v>
      </c>
      <c r="W37" s="13">
        <f t="shared" si="5"/>
        <v>4.838709677419355</v>
      </c>
      <c r="X37" s="13">
        <f t="shared" si="6"/>
        <v>43.654535297007293</v>
      </c>
      <c r="Y37" s="7">
        <f t="shared" si="7"/>
        <v>58</v>
      </c>
      <c r="Z37" s="7">
        <v>64</v>
      </c>
      <c r="AA37" s="19">
        <f t="shared" si="8"/>
        <v>0.90625</v>
      </c>
    </row>
    <row r="38" spans="1:27" s="11" customFormat="1" ht="18" customHeight="1">
      <c r="A38" s="7" t="s">
        <v>193</v>
      </c>
      <c r="B38" s="7" t="s">
        <v>192</v>
      </c>
      <c r="C38" s="7">
        <v>2022</v>
      </c>
      <c r="D38" s="7" t="s">
        <v>157</v>
      </c>
      <c r="E38" s="7">
        <v>70</v>
      </c>
      <c r="F38" s="7">
        <v>23.5</v>
      </c>
      <c r="G38" s="7">
        <f t="shared" ref="G38:G69" si="9">E38+F38</f>
        <v>93.5</v>
      </c>
      <c r="H38" s="7">
        <v>98.5</v>
      </c>
      <c r="I38" s="13">
        <f t="shared" ref="I38:I69" si="10">G38/H38*30</f>
        <v>28.477157360406089</v>
      </c>
      <c r="J38" s="7"/>
      <c r="K38" s="7"/>
      <c r="L38" s="7"/>
      <c r="M38" s="7">
        <v>13</v>
      </c>
      <c r="N38" s="7">
        <v>15</v>
      </c>
      <c r="O38" s="7">
        <v>9.4499999999999993</v>
      </c>
      <c r="P38" s="7">
        <v>85</v>
      </c>
      <c r="Q38" s="13">
        <f t="shared" ref="Q38:Q69" si="11">M38/N38*15+O38/P38*45</f>
        <v>18.002941176470586</v>
      </c>
      <c r="R38" s="13">
        <f t="shared" ref="R38:R69" si="12">Q38</f>
        <v>18.002941176470586</v>
      </c>
      <c r="S38" s="7">
        <v>30</v>
      </c>
      <c r="T38" s="7">
        <v>0</v>
      </c>
      <c r="U38" s="7">
        <f t="shared" ref="U38:U69" si="13">S38+T38</f>
        <v>30</v>
      </c>
      <c r="V38" s="7">
        <v>62</v>
      </c>
      <c r="W38" s="13">
        <f t="shared" ref="W38:W69" si="14">U38/V38*10</f>
        <v>4.838709677419355</v>
      </c>
      <c r="X38" s="13">
        <f t="shared" ref="X38:X69" si="15">I38+R38+W38</f>
        <v>51.318808214296027</v>
      </c>
      <c r="Y38" s="7">
        <f t="shared" ref="Y38:Y69" si="16">RANK(X38,$X$6:$X$69)</f>
        <v>30</v>
      </c>
      <c r="Z38" s="7">
        <v>64</v>
      </c>
      <c r="AA38" s="19">
        <f t="shared" ref="AA38:AA69" si="17">Y38/Z38</f>
        <v>0.46875</v>
      </c>
    </row>
    <row r="39" spans="1:27" s="11" customFormat="1" ht="18" customHeight="1">
      <c r="A39" s="7" t="s">
        <v>195</v>
      </c>
      <c r="B39" s="7" t="s">
        <v>194</v>
      </c>
      <c r="C39" s="7">
        <v>2022</v>
      </c>
      <c r="D39" s="7" t="s">
        <v>157</v>
      </c>
      <c r="E39" s="7">
        <v>70</v>
      </c>
      <c r="F39" s="7">
        <v>24.5</v>
      </c>
      <c r="G39" s="7">
        <f t="shared" si="9"/>
        <v>94.5</v>
      </c>
      <c r="H39" s="7">
        <v>98.5</v>
      </c>
      <c r="I39" s="13">
        <f t="shared" si="10"/>
        <v>28.781725888324871</v>
      </c>
      <c r="J39" s="7"/>
      <c r="K39" s="7"/>
      <c r="L39" s="7"/>
      <c r="M39" s="7">
        <v>15</v>
      </c>
      <c r="N39" s="7">
        <v>15</v>
      </c>
      <c r="O39" s="7">
        <v>2.65</v>
      </c>
      <c r="P39" s="7">
        <v>85</v>
      </c>
      <c r="Q39" s="13">
        <f t="shared" si="11"/>
        <v>16.402941176470588</v>
      </c>
      <c r="R39" s="13">
        <f t="shared" si="12"/>
        <v>16.402941176470588</v>
      </c>
      <c r="S39" s="7">
        <v>30</v>
      </c>
      <c r="T39" s="7">
        <v>2.25</v>
      </c>
      <c r="U39" s="7">
        <f t="shared" si="13"/>
        <v>32.25</v>
      </c>
      <c r="V39" s="7">
        <v>62</v>
      </c>
      <c r="W39" s="13">
        <f t="shared" si="14"/>
        <v>5.2016129032258061</v>
      </c>
      <c r="X39" s="13">
        <f t="shared" si="15"/>
        <v>50.38627996802127</v>
      </c>
      <c r="Y39" s="7">
        <f t="shared" si="16"/>
        <v>34</v>
      </c>
      <c r="Z39" s="7">
        <v>64</v>
      </c>
      <c r="AA39" s="19">
        <f t="shared" si="17"/>
        <v>0.53125</v>
      </c>
    </row>
    <row r="40" spans="1:27" s="11" customFormat="1" ht="18" customHeight="1">
      <c r="A40" s="7" t="s">
        <v>197</v>
      </c>
      <c r="B40" s="7" t="s">
        <v>196</v>
      </c>
      <c r="C40" s="7">
        <v>2022</v>
      </c>
      <c r="D40" s="7" t="s">
        <v>157</v>
      </c>
      <c r="E40" s="7">
        <v>70</v>
      </c>
      <c r="F40" s="7">
        <v>18.5</v>
      </c>
      <c r="G40" s="7">
        <f t="shared" si="9"/>
        <v>88.5</v>
      </c>
      <c r="H40" s="7">
        <v>98.5</v>
      </c>
      <c r="I40" s="13">
        <f t="shared" si="10"/>
        <v>26.954314720812185</v>
      </c>
      <c r="J40" s="7"/>
      <c r="K40" s="7"/>
      <c r="L40" s="7"/>
      <c r="M40" s="7">
        <v>15</v>
      </c>
      <c r="N40" s="7">
        <v>15</v>
      </c>
      <c r="O40" s="7">
        <v>57.85</v>
      </c>
      <c r="P40" s="7">
        <v>85</v>
      </c>
      <c r="Q40" s="13">
        <f t="shared" si="11"/>
        <v>45.626470588235293</v>
      </c>
      <c r="R40" s="13">
        <f t="shared" si="12"/>
        <v>45.626470588235293</v>
      </c>
      <c r="S40" s="7">
        <v>30</v>
      </c>
      <c r="T40" s="7">
        <v>6.25</v>
      </c>
      <c r="U40" s="7">
        <f t="shared" si="13"/>
        <v>36.25</v>
      </c>
      <c r="V40" s="7">
        <v>62</v>
      </c>
      <c r="W40" s="13">
        <f t="shared" si="14"/>
        <v>5.8467741935483879</v>
      </c>
      <c r="X40" s="13">
        <f t="shared" si="15"/>
        <v>78.427559502595869</v>
      </c>
      <c r="Y40" s="7">
        <f t="shared" si="16"/>
        <v>4</v>
      </c>
      <c r="Z40" s="7">
        <v>64</v>
      </c>
      <c r="AA40" s="19">
        <f t="shared" si="17"/>
        <v>6.25E-2</v>
      </c>
    </row>
    <row r="41" spans="1:27" s="11" customFormat="1" ht="18" customHeight="1">
      <c r="A41" s="7" t="s">
        <v>199</v>
      </c>
      <c r="B41" s="7" t="s">
        <v>198</v>
      </c>
      <c r="C41" s="7">
        <v>2022</v>
      </c>
      <c r="D41" s="7" t="s">
        <v>157</v>
      </c>
      <c r="E41" s="7">
        <v>70</v>
      </c>
      <c r="F41" s="7">
        <v>23.5</v>
      </c>
      <c r="G41" s="7">
        <f t="shared" si="9"/>
        <v>93.5</v>
      </c>
      <c r="H41" s="7">
        <v>98.5</v>
      </c>
      <c r="I41" s="13">
        <f t="shared" si="10"/>
        <v>28.477157360406089</v>
      </c>
      <c r="J41" s="7"/>
      <c r="K41" s="7"/>
      <c r="L41" s="7"/>
      <c r="M41" s="7">
        <v>15</v>
      </c>
      <c r="N41" s="7">
        <v>15</v>
      </c>
      <c r="O41" s="7">
        <v>22.25</v>
      </c>
      <c r="P41" s="7">
        <v>85</v>
      </c>
      <c r="Q41" s="13">
        <f t="shared" si="11"/>
        <v>26.779411764705884</v>
      </c>
      <c r="R41" s="13">
        <f t="shared" si="12"/>
        <v>26.779411764705884</v>
      </c>
      <c r="S41" s="7">
        <v>30</v>
      </c>
      <c r="T41" s="7">
        <v>12</v>
      </c>
      <c r="U41" s="7">
        <f t="shared" si="13"/>
        <v>42</v>
      </c>
      <c r="V41" s="7">
        <v>62</v>
      </c>
      <c r="W41" s="13">
        <f t="shared" si="14"/>
        <v>6.7741935483870961</v>
      </c>
      <c r="X41" s="13">
        <f t="shared" si="15"/>
        <v>62.030762673499069</v>
      </c>
      <c r="Y41" s="7">
        <f t="shared" si="16"/>
        <v>15</v>
      </c>
      <c r="Z41" s="7">
        <v>64</v>
      </c>
      <c r="AA41" s="19">
        <f t="shared" si="17"/>
        <v>0.234375</v>
      </c>
    </row>
    <row r="42" spans="1:27" s="11" customFormat="1" ht="18" customHeight="1">
      <c r="A42" s="7" t="s">
        <v>123</v>
      </c>
      <c r="B42" s="8" t="s">
        <v>122</v>
      </c>
      <c r="C42" s="7">
        <v>2022</v>
      </c>
      <c r="D42" s="7" t="s">
        <v>157</v>
      </c>
      <c r="E42" s="7">
        <v>70</v>
      </c>
      <c r="F42" s="7">
        <v>7.93</v>
      </c>
      <c r="G42" s="7">
        <f t="shared" si="9"/>
        <v>77.930000000000007</v>
      </c>
      <c r="H42" s="7">
        <v>98.5</v>
      </c>
      <c r="I42" s="13">
        <f t="shared" si="10"/>
        <v>23.73502538071066</v>
      </c>
      <c r="J42" s="7"/>
      <c r="K42" s="7"/>
      <c r="L42" s="7"/>
      <c r="M42" s="7">
        <v>14</v>
      </c>
      <c r="N42" s="7">
        <v>15</v>
      </c>
      <c r="O42" s="7">
        <v>3.55</v>
      </c>
      <c r="P42" s="7">
        <v>85</v>
      </c>
      <c r="Q42" s="13">
        <f t="shared" si="11"/>
        <v>15.879411764705882</v>
      </c>
      <c r="R42" s="13">
        <f t="shared" si="12"/>
        <v>15.879411764705882</v>
      </c>
      <c r="S42" s="7">
        <v>30</v>
      </c>
      <c r="T42" s="7">
        <v>0</v>
      </c>
      <c r="U42" s="7">
        <f t="shared" si="13"/>
        <v>30</v>
      </c>
      <c r="V42" s="7">
        <v>62</v>
      </c>
      <c r="W42" s="13">
        <f t="shared" si="14"/>
        <v>4.838709677419355</v>
      </c>
      <c r="X42" s="13">
        <f t="shared" si="15"/>
        <v>44.453146822835897</v>
      </c>
      <c r="Y42" s="7">
        <f t="shared" si="16"/>
        <v>55</v>
      </c>
      <c r="Z42" s="7">
        <v>64</v>
      </c>
      <c r="AA42" s="19">
        <f t="shared" si="17"/>
        <v>0.859375</v>
      </c>
    </row>
    <row r="43" spans="1:27" s="11" customFormat="1" ht="18" customHeight="1">
      <c r="A43" s="7" t="s">
        <v>124</v>
      </c>
      <c r="B43" s="8" t="s">
        <v>221</v>
      </c>
      <c r="C43" s="7">
        <v>2022</v>
      </c>
      <c r="D43" s="7" t="s">
        <v>157</v>
      </c>
      <c r="E43" s="7">
        <v>70</v>
      </c>
      <c r="F43" s="7">
        <v>8.8000000000000007</v>
      </c>
      <c r="G43" s="7">
        <f t="shared" si="9"/>
        <v>78.8</v>
      </c>
      <c r="H43" s="7">
        <v>98.5</v>
      </c>
      <c r="I43" s="13">
        <f t="shared" si="10"/>
        <v>23.999999999999996</v>
      </c>
      <c r="J43" s="7"/>
      <c r="K43" s="7"/>
      <c r="L43" s="7"/>
      <c r="M43" s="7">
        <v>15</v>
      </c>
      <c r="N43" s="7">
        <v>15</v>
      </c>
      <c r="O43" s="7">
        <v>11.25</v>
      </c>
      <c r="P43" s="7">
        <v>85</v>
      </c>
      <c r="Q43" s="13">
        <f t="shared" si="11"/>
        <v>20.955882352941178</v>
      </c>
      <c r="R43" s="13">
        <f t="shared" si="12"/>
        <v>20.955882352941178</v>
      </c>
      <c r="S43" s="7">
        <v>30</v>
      </c>
      <c r="T43" s="7">
        <v>1.2</v>
      </c>
      <c r="U43" s="7">
        <f t="shared" si="13"/>
        <v>31.2</v>
      </c>
      <c r="V43" s="7">
        <v>62</v>
      </c>
      <c r="W43" s="13">
        <f t="shared" si="14"/>
        <v>5.0322580645161281</v>
      </c>
      <c r="X43" s="13">
        <f t="shared" si="15"/>
        <v>49.988140417457302</v>
      </c>
      <c r="Y43" s="7">
        <f t="shared" si="16"/>
        <v>37</v>
      </c>
      <c r="Z43" s="7">
        <v>64</v>
      </c>
      <c r="AA43" s="19">
        <f t="shared" si="17"/>
        <v>0.578125</v>
      </c>
    </row>
    <row r="44" spans="1:27" s="11" customFormat="1" ht="18" customHeight="1">
      <c r="A44" s="7" t="s">
        <v>125</v>
      </c>
      <c r="B44" s="8" t="s">
        <v>220</v>
      </c>
      <c r="C44" s="7">
        <v>2022</v>
      </c>
      <c r="D44" s="7" t="s">
        <v>157</v>
      </c>
      <c r="E44" s="7">
        <v>70</v>
      </c>
      <c r="F44" s="7">
        <v>7</v>
      </c>
      <c r="G44" s="7">
        <f t="shared" si="9"/>
        <v>77</v>
      </c>
      <c r="H44" s="7">
        <v>98.5</v>
      </c>
      <c r="I44" s="13">
        <f t="shared" si="10"/>
        <v>23.451776649746193</v>
      </c>
      <c r="J44" s="7"/>
      <c r="K44" s="7"/>
      <c r="L44" s="7"/>
      <c r="M44" s="7">
        <v>15</v>
      </c>
      <c r="N44" s="7">
        <v>15</v>
      </c>
      <c r="O44" s="7">
        <v>24.5</v>
      </c>
      <c r="P44" s="7">
        <v>85</v>
      </c>
      <c r="Q44" s="13">
        <f t="shared" si="11"/>
        <v>27.970588235294116</v>
      </c>
      <c r="R44" s="13">
        <f t="shared" si="12"/>
        <v>27.970588235294116</v>
      </c>
      <c r="S44" s="7">
        <v>30</v>
      </c>
      <c r="T44" s="7">
        <v>2</v>
      </c>
      <c r="U44" s="7">
        <f t="shared" si="13"/>
        <v>32</v>
      </c>
      <c r="V44" s="7">
        <v>62</v>
      </c>
      <c r="W44" s="13">
        <f t="shared" si="14"/>
        <v>5.161290322580645</v>
      </c>
      <c r="X44" s="13">
        <f t="shared" si="15"/>
        <v>56.583655207620957</v>
      </c>
      <c r="Y44" s="7">
        <f t="shared" si="16"/>
        <v>22</v>
      </c>
      <c r="Z44" s="7">
        <v>64</v>
      </c>
      <c r="AA44" s="19">
        <f t="shared" si="17"/>
        <v>0.34375</v>
      </c>
    </row>
    <row r="45" spans="1:27" s="11" customFormat="1" ht="18" customHeight="1">
      <c r="A45" s="7" t="s">
        <v>201</v>
      </c>
      <c r="B45" s="7" t="s">
        <v>200</v>
      </c>
      <c r="C45" s="7">
        <v>2022</v>
      </c>
      <c r="D45" s="7" t="s">
        <v>157</v>
      </c>
      <c r="E45" s="7">
        <v>70</v>
      </c>
      <c r="F45" s="7">
        <v>20.5</v>
      </c>
      <c r="G45" s="7">
        <f t="shared" si="9"/>
        <v>90.5</v>
      </c>
      <c r="H45" s="7">
        <v>98.5</v>
      </c>
      <c r="I45" s="13">
        <f t="shared" si="10"/>
        <v>27.563451776649746</v>
      </c>
      <c r="J45" s="7"/>
      <c r="K45" s="7"/>
      <c r="L45" s="7"/>
      <c r="M45" s="7">
        <v>15</v>
      </c>
      <c r="N45" s="7">
        <v>15</v>
      </c>
      <c r="O45" s="7">
        <v>11</v>
      </c>
      <c r="P45" s="7">
        <v>85</v>
      </c>
      <c r="Q45" s="13">
        <f t="shared" si="11"/>
        <v>20.823529411764707</v>
      </c>
      <c r="R45" s="13">
        <f t="shared" si="12"/>
        <v>20.823529411764707</v>
      </c>
      <c r="S45" s="7">
        <v>30</v>
      </c>
      <c r="T45" s="7">
        <v>0</v>
      </c>
      <c r="U45" s="7">
        <f t="shared" si="13"/>
        <v>30</v>
      </c>
      <c r="V45" s="7">
        <v>62</v>
      </c>
      <c r="W45" s="13">
        <f t="shared" si="14"/>
        <v>4.838709677419355</v>
      </c>
      <c r="X45" s="13">
        <f t="shared" si="15"/>
        <v>53.225690865833805</v>
      </c>
      <c r="Y45" s="7">
        <f t="shared" si="16"/>
        <v>25</v>
      </c>
      <c r="Z45" s="7">
        <v>64</v>
      </c>
      <c r="AA45" s="19">
        <f t="shared" si="17"/>
        <v>0.390625</v>
      </c>
    </row>
    <row r="46" spans="1:27" s="11" customFormat="1" ht="18" customHeight="1">
      <c r="A46" s="7" t="s">
        <v>127</v>
      </c>
      <c r="B46" s="8" t="s">
        <v>126</v>
      </c>
      <c r="C46" s="7">
        <v>2022</v>
      </c>
      <c r="D46" s="7" t="s">
        <v>157</v>
      </c>
      <c r="E46" s="7">
        <v>70</v>
      </c>
      <c r="F46" s="7">
        <v>12.8</v>
      </c>
      <c r="G46" s="7">
        <f t="shared" si="9"/>
        <v>82.8</v>
      </c>
      <c r="H46" s="7">
        <v>98.5</v>
      </c>
      <c r="I46" s="13">
        <f t="shared" si="10"/>
        <v>25.218274111675125</v>
      </c>
      <c r="J46" s="7"/>
      <c r="K46" s="7"/>
      <c r="L46" s="7"/>
      <c r="M46" s="7">
        <v>15</v>
      </c>
      <c r="N46" s="7">
        <v>15</v>
      </c>
      <c r="O46" s="7">
        <v>15.45</v>
      </c>
      <c r="P46" s="7">
        <v>85</v>
      </c>
      <c r="Q46" s="13">
        <f t="shared" si="11"/>
        <v>23.179411764705883</v>
      </c>
      <c r="R46" s="13">
        <f t="shared" si="12"/>
        <v>23.179411764705883</v>
      </c>
      <c r="S46" s="7">
        <v>30</v>
      </c>
      <c r="T46" s="7">
        <v>0</v>
      </c>
      <c r="U46" s="7">
        <f t="shared" si="13"/>
        <v>30</v>
      </c>
      <c r="V46" s="7">
        <v>62</v>
      </c>
      <c r="W46" s="13">
        <f t="shared" si="14"/>
        <v>4.838709677419355</v>
      </c>
      <c r="X46" s="13">
        <f t="shared" si="15"/>
        <v>53.236395553800357</v>
      </c>
      <c r="Y46" s="7">
        <f t="shared" si="16"/>
        <v>24</v>
      </c>
      <c r="Z46" s="7">
        <v>64</v>
      </c>
      <c r="AA46" s="19">
        <f t="shared" si="17"/>
        <v>0.375</v>
      </c>
    </row>
    <row r="47" spans="1:27" s="11" customFormat="1" ht="18" customHeight="1">
      <c r="A47" s="7" t="s">
        <v>129</v>
      </c>
      <c r="B47" s="8" t="s">
        <v>128</v>
      </c>
      <c r="C47" s="7">
        <v>2022</v>
      </c>
      <c r="D47" s="7" t="s">
        <v>157</v>
      </c>
      <c r="E47" s="7">
        <v>70</v>
      </c>
      <c r="F47" s="7">
        <v>6</v>
      </c>
      <c r="G47" s="7">
        <f t="shared" si="9"/>
        <v>76</v>
      </c>
      <c r="H47" s="7">
        <v>98.5</v>
      </c>
      <c r="I47" s="13">
        <f t="shared" si="10"/>
        <v>23.147208121827411</v>
      </c>
      <c r="J47" s="7"/>
      <c r="K47" s="7"/>
      <c r="L47" s="7"/>
      <c r="M47" s="7">
        <v>15</v>
      </c>
      <c r="N47" s="7">
        <v>15</v>
      </c>
      <c r="O47" s="7">
        <v>49.05</v>
      </c>
      <c r="P47" s="7">
        <v>85</v>
      </c>
      <c r="Q47" s="13">
        <f t="shared" si="11"/>
        <v>40.96764705882353</v>
      </c>
      <c r="R47" s="13">
        <f t="shared" si="12"/>
        <v>40.96764705882353</v>
      </c>
      <c r="S47" s="7">
        <v>30</v>
      </c>
      <c r="T47" s="7">
        <v>27.2</v>
      </c>
      <c r="U47" s="7">
        <f t="shared" si="13"/>
        <v>57.2</v>
      </c>
      <c r="V47" s="7">
        <v>62</v>
      </c>
      <c r="W47" s="13">
        <f t="shared" si="14"/>
        <v>9.2258064516129039</v>
      </c>
      <c r="X47" s="13">
        <f t="shared" si="15"/>
        <v>73.340661632263846</v>
      </c>
      <c r="Y47" s="7">
        <f t="shared" si="16"/>
        <v>7</v>
      </c>
      <c r="Z47" s="7">
        <v>64</v>
      </c>
      <c r="AA47" s="19">
        <f t="shared" si="17"/>
        <v>0.109375</v>
      </c>
    </row>
    <row r="48" spans="1:27" s="11" customFormat="1" ht="18" customHeight="1">
      <c r="A48" s="7" t="s">
        <v>203</v>
      </c>
      <c r="B48" s="7" t="s">
        <v>202</v>
      </c>
      <c r="C48" s="7">
        <v>2022</v>
      </c>
      <c r="D48" s="7" t="s">
        <v>157</v>
      </c>
      <c r="E48" s="7">
        <v>70</v>
      </c>
      <c r="F48" s="7">
        <v>7.5</v>
      </c>
      <c r="G48" s="7">
        <f t="shared" si="9"/>
        <v>77.5</v>
      </c>
      <c r="H48" s="7">
        <v>98.5</v>
      </c>
      <c r="I48" s="13">
        <f t="shared" si="10"/>
        <v>23.604060913705585</v>
      </c>
      <c r="J48" s="7"/>
      <c r="K48" s="7"/>
      <c r="L48" s="7"/>
      <c r="M48" s="7">
        <v>15</v>
      </c>
      <c r="N48" s="7">
        <v>15</v>
      </c>
      <c r="O48" s="7">
        <v>25.2</v>
      </c>
      <c r="P48" s="7">
        <v>85</v>
      </c>
      <c r="Q48" s="13">
        <f t="shared" si="11"/>
        <v>28.341176470588234</v>
      </c>
      <c r="R48" s="13">
        <f t="shared" si="12"/>
        <v>28.341176470588234</v>
      </c>
      <c r="S48" s="7">
        <v>30</v>
      </c>
      <c r="T48" s="7">
        <v>14</v>
      </c>
      <c r="U48" s="7">
        <f t="shared" si="13"/>
        <v>44</v>
      </c>
      <c r="V48" s="7">
        <v>62</v>
      </c>
      <c r="W48" s="13">
        <f t="shared" si="14"/>
        <v>7.0967741935483879</v>
      </c>
      <c r="X48" s="13">
        <f t="shared" si="15"/>
        <v>59.042011577842203</v>
      </c>
      <c r="Y48" s="7">
        <f t="shared" si="16"/>
        <v>18</v>
      </c>
      <c r="Z48" s="7">
        <v>64</v>
      </c>
      <c r="AA48" s="19">
        <f t="shared" si="17"/>
        <v>0.28125</v>
      </c>
    </row>
    <row r="49" spans="1:27" s="11" customFormat="1" ht="18" customHeight="1">
      <c r="A49" s="7" t="s">
        <v>130</v>
      </c>
      <c r="B49" s="8" t="s">
        <v>222</v>
      </c>
      <c r="C49" s="7">
        <v>2022</v>
      </c>
      <c r="D49" s="7" t="s">
        <v>157</v>
      </c>
      <c r="E49" s="7">
        <v>70</v>
      </c>
      <c r="F49" s="7">
        <v>9.67</v>
      </c>
      <c r="G49" s="7">
        <f t="shared" si="9"/>
        <v>79.67</v>
      </c>
      <c r="H49" s="7">
        <v>98.5</v>
      </c>
      <c r="I49" s="13">
        <f t="shared" si="10"/>
        <v>24.26497461928934</v>
      </c>
      <c r="J49" s="7"/>
      <c r="K49" s="7"/>
      <c r="L49" s="7"/>
      <c r="M49" s="7">
        <v>15</v>
      </c>
      <c r="N49" s="7">
        <v>15</v>
      </c>
      <c r="O49" s="7">
        <v>15.25</v>
      </c>
      <c r="P49" s="7">
        <v>85</v>
      </c>
      <c r="Q49" s="13">
        <f t="shared" si="11"/>
        <v>23.073529411764707</v>
      </c>
      <c r="R49" s="13">
        <f t="shared" si="12"/>
        <v>23.073529411764707</v>
      </c>
      <c r="S49" s="7">
        <v>30</v>
      </c>
      <c r="T49" s="7">
        <v>6</v>
      </c>
      <c r="U49" s="7">
        <f t="shared" si="13"/>
        <v>36</v>
      </c>
      <c r="V49" s="7">
        <v>62</v>
      </c>
      <c r="W49" s="13">
        <f t="shared" si="14"/>
        <v>5.806451612903226</v>
      </c>
      <c r="X49" s="13">
        <f t="shared" si="15"/>
        <v>53.144955643957267</v>
      </c>
      <c r="Y49" s="7">
        <f t="shared" si="16"/>
        <v>26</v>
      </c>
      <c r="Z49" s="7">
        <v>64</v>
      </c>
      <c r="AA49" s="19">
        <f t="shared" si="17"/>
        <v>0.40625</v>
      </c>
    </row>
    <row r="50" spans="1:27" s="11" customFormat="1" ht="18" customHeight="1">
      <c r="A50" s="7" t="s">
        <v>132</v>
      </c>
      <c r="B50" s="8" t="s">
        <v>131</v>
      </c>
      <c r="C50" s="7">
        <v>2022</v>
      </c>
      <c r="D50" s="7" t="s">
        <v>157</v>
      </c>
      <c r="E50" s="7">
        <v>70</v>
      </c>
      <c r="F50" s="7">
        <v>6</v>
      </c>
      <c r="G50" s="7">
        <f t="shared" si="9"/>
        <v>76</v>
      </c>
      <c r="H50" s="7">
        <v>98.5</v>
      </c>
      <c r="I50" s="13">
        <f t="shared" si="10"/>
        <v>23.147208121827411</v>
      </c>
      <c r="J50" s="7"/>
      <c r="K50" s="7"/>
      <c r="L50" s="7"/>
      <c r="M50" s="7">
        <v>15</v>
      </c>
      <c r="N50" s="7">
        <v>15</v>
      </c>
      <c r="O50" s="7">
        <v>44.35</v>
      </c>
      <c r="P50" s="7">
        <v>85</v>
      </c>
      <c r="Q50" s="13">
        <f t="shared" si="11"/>
        <v>38.47941176470588</v>
      </c>
      <c r="R50" s="13">
        <f t="shared" si="12"/>
        <v>38.47941176470588</v>
      </c>
      <c r="S50" s="7">
        <v>30</v>
      </c>
      <c r="T50" s="7">
        <v>24</v>
      </c>
      <c r="U50" s="7">
        <f t="shared" si="13"/>
        <v>54</v>
      </c>
      <c r="V50" s="7">
        <v>62</v>
      </c>
      <c r="W50" s="13">
        <f t="shared" si="14"/>
        <v>8.7096774193548381</v>
      </c>
      <c r="X50" s="13">
        <f t="shared" si="15"/>
        <v>70.336297305888124</v>
      </c>
      <c r="Y50" s="7">
        <f t="shared" si="16"/>
        <v>9</v>
      </c>
      <c r="Z50" s="7">
        <v>64</v>
      </c>
      <c r="AA50" s="19">
        <f t="shared" si="17"/>
        <v>0.140625</v>
      </c>
    </row>
    <row r="51" spans="1:27" s="11" customFormat="1" ht="18" customHeight="1">
      <c r="A51" s="7" t="s">
        <v>134</v>
      </c>
      <c r="B51" s="8" t="s">
        <v>133</v>
      </c>
      <c r="C51" s="7">
        <v>2022</v>
      </c>
      <c r="D51" s="7" t="s">
        <v>157</v>
      </c>
      <c r="E51" s="7">
        <v>70</v>
      </c>
      <c r="F51" s="7">
        <v>11</v>
      </c>
      <c r="G51" s="7">
        <f t="shared" si="9"/>
        <v>81</v>
      </c>
      <c r="H51" s="7">
        <v>98.5</v>
      </c>
      <c r="I51" s="13">
        <f t="shared" si="10"/>
        <v>24.670050761421322</v>
      </c>
      <c r="J51" s="7"/>
      <c r="K51" s="7"/>
      <c r="L51" s="7"/>
      <c r="M51" s="7">
        <v>13</v>
      </c>
      <c r="N51" s="7">
        <v>15</v>
      </c>
      <c r="O51" s="7">
        <v>14.4</v>
      </c>
      <c r="P51" s="7">
        <v>85</v>
      </c>
      <c r="Q51" s="13">
        <f t="shared" si="11"/>
        <v>20.623529411764707</v>
      </c>
      <c r="R51" s="13">
        <f t="shared" si="12"/>
        <v>20.623529411764707</v>
      </c>
      <c r="S51" s="7">
        <v>30</v>
      </c>
      <c r="T51" s="7">
        <v>14</v>
      </c>
      <c r="U51" s="7">
        <f t="shared" si="13"/>
        <v>44</v>
      </c>
      <c r="V51" s="7">
        <v>62</v>
      </c>
      <c r="W51" s="13">
        <f t="shared" si="14"/>
        <v>7.0967741935483879</v>
      </c>
      <c r="X51" s="13">
        <f t="shared" si="15"/>
        <v>52.390354366734414</v>
      </c>
      <c r="Y51" s="7">
        <f t="shared" si="16"/>
        <v>29</v>
      </c>
      <c r="Z51" s="7">
        <v>64</v>
      </c>
      <c r="AA51" s="19">
        <f t="shared" si="17"/>
        <v>0.453125</v>
      </c>
    </row>
    <row r="52" spans="1:27" s="11" customFormat="1" ht="18" customHeight="1">
      <c r="A52" s="7" t="s">
        <v>136</v>
      </c>
      <c r="B52" s="8" t="s">
        <v>135</v>
      </c>
      <c r="C52" s="7">
        <v>2022</v>
      </c>
      <c r="D52" s="7" t="s">
        <v>157</v>
      </c>
      <c r="E52" s="7">
        <v>70</v>
      </c>
      <c r="F52" s="7">
        <v>21</v>
      </c>
      <c r="G52" s="7">
        <f t="shared" si="9"/>
        <v>91</v>
      </c>
      <c r="H52" s="7">
        <v>98.5</v>
      </c>
      <c r="I52" s="13">
        <f t="shared" si="10"/>
        <v>27.715736040609137</v>
      </c>
      <c r="J52" s="7"/>
      <c r="K52" s="7"/>
      <c r="L52" s="7"/>
      <c r="M52" s="7">
        <v>13</v>
      </c>
      <c r="N52" s="7">
        <v>15</v>
      </c>
      <c r="O52" s="7">
        <v>78.7</v>
      </c>
      <c r="P52" s="7">
        <v>85</v>
      </c>
      <c r="Q52" s="13">
        <f t="shared" si="11"/>
        <v>54.664705882352941</v>
      </c>
      <c r="R52" s="13">
        <f t="shared" si="12"/>
        <v>54.664705882352941</v>
      </c>
      <c r="S52" s="7">
        <v>30</v>
      </c>
      <c r="T52" s="7">
        <v>0</v>
      </c>
      <c r="U52" s="7">
        <f t="shared" si="13"/>
        <v>30</v>
      </c>
      <c r="V52" s="7">
        <v>62</v>
      </c>
      <c r="W52" s="13">
        <f t="shared" si="14"/>
        <v>4.838709677419355</v>
      </c>
      <c r="X52" s="13">
        <f t="shared" si="15"/>
        <v>87.219151600381437</v>
      </c>
      <c r="Y52" s="7">
        <f t="shared" si="16"/>
        <v>2</v>
      </c>
      <c r="Z52" s="7">
        <v>64</v>
      </c>
      <c r="AA52" s="19">
        <f t="shared" si="17"/>
        <v>3.125E-2</v>
      </c>
    </row>
    <row r="53" spans="1:27" s="11" customFormat="1" ht="18" customHeight="1">
      <c r="A53" s="7" t="s">
        <v>205</v>
      </c>
      <c r="B53" s="7" t="s">
        <v>204</v>
      </c>
      <c r="C53" s="7">
        <v>2022</v>
      </c>
      <c r="D53" s="7" t="s">
        <v>157</v>
      </c>
      <c r="E53" s="7">
        <v>69</v>
      </c>
      <c r="F53" s="7">
        <v>16.5</v>
      </c>
      <c r="G53" s="7">
        <f t="shared" si="9"/>
        <v>85.5</v>
      </c>
      <c r="H53" s="7">
        <v>98.5</v>
      </c>
      <c r="I53" s="13">
        <f t="shared" si="10"/>
        <v>26.040609137055839</v>
      </c>
      <c r="J53" s="7"/>
      <c r="K53" s="7"/>
      <c r="L53" s="7"/>
      <c r="M53" s="7">
        <v>12</v>
      </c>
      <c r="N53" s="7">
        <v>15</v>
      </c>
      <c r="O53" s="7">
        <v>15.8</v>
      </c>
      <c r="P53" s="7">
        <v>85</v>
      </c>
      <c r="Q53" s="13">
        <f t="shared" si="11"/>
        <v>20.364705882352943</v>
      </c>
      <c r="R53" s="13">
        <f t="shared" si="12"/>
        <v>20.364705882352943</v>
      </c>
      <c r="S53" s="7">
        <v>30</v>
      </c>
      <c r="T53" s="7">
        <v>10</v>
      </c>
      <c r="U53" s="7">
        <f t="shared" si="13"/>
        <v>40</v>
      </c>
      <c r="V53" s="7">
        <v>62</v>
      </c>
      <c r="W53" s="13">
        <f t="shared" si="14"/>
        <v>6.4516129032258061</v>
      </c>
      <c r="X53" s="13">
        <f t="shared" si="15"/>
        <v>52.85692792263459</v>
      </c>
      <c r="Y53" s="7">
        <f t="shared" si="16"/>
        <v>27</v>
      </c>
      <c r="Z53" s="7">
        <v>64</v>
      </c>
      <c r="AA53" s="19">
        <f t="shared" si="17"/>
        <v>0.421875</v>
      </c>
    </row>
    <row r="54" spans="1:27" s="11" customFormat="1" ht="18" customHeight="1">
      <c r="A54" s="7" t="s">
        <v>207</v>
      </c>
      <c r="B54" s="7" t="s">
        <v>206</v>
      </c>
      <c r="C54" s="7">
        <v>2022</v>
      </c>
      <c r="D54" s="7" t="s">
        <v>157</v>
      </c>
      <c r="E54" s="7">
        <v>70</v>
      </c>
      <c r="F54" s="7">
        <v>12.5</v>
      </c>
      <c r="G54" s="7">
        <f t="shared" si="9"/>
        <v>82.5</v>
      </c>
      <c r="H54" s="7">
        <v>98.5</v>
      </c>
      <c r="I54" s="13">
        <f t="shared" si="10"/>
        <v>25.126903553299492</v>
      </c>
      <c r="J54" s="7"/>
      <c r="K54" s="7"/>
      <c r="L54" s="7"/>
      <c r="M54" s="7">
        <v>15</v>
      </c>
      <c r="N54" s="7">
        <v>15</v>
      </c>
      <c r="O54" s="7">
        <v>0.2</v>
      </c>
      <c r="P54" s="7">
        <v>85</v>
      </c>
      <c r="Q54" s="13">
        <f t="shared" si="11"/>
        <v>15.105882352941176</v>
      </c>
      <c r="R54" s="13">
        <f t="shared" si="12"/>
        <v>15.105882352941176</v>
      </c>
      <c r="S54" s="7">
        <v>30</v>
      </c>
      <c r="T54" s="7">
        <v>10</v>
      </c>
      <c r="U54" s="7">
        <f t="shared" si="13"/>
        <v>40</v>
      </c>
      <c r="V54" s="7">
        <v>62</v>
      </c>
      <c r="W54" s="13">
        <f t="shared" si="14"/>
        <v>6.4516129032258061</v>
      </c>
      <c r="X54" s="13">
        <f t="shared" si="15"/>
        <v>46.684398809466472</v>
      </c>
      <c r="Y54" s="7">
        <f t="shared" si="16"/>
        <v>48</v>
      </c>
      <c r="Z54" s="7">
        <v>64</v>
      </c>
      <c r="AA54" s="19">
        <f t="shared" si="17"/>
        <v>0.75</v>
      </c>
    </row>
    <row r="55" spans="1:27" s="11" customFormat="1" ht="18" customHeight="1">
      <c r="A55" s="7" t="s">
        <v>209</v>
      </c>
      <c r="B55" s="7" t="s">
        <v>208</v>
      </c>
      <c r="C55" s="7">
        <v>2022</v>
      </c>
      <c r="D55" s="7" t="s">
        <v>157</v>
      </c>
      <c r="E55" s="7">
        <v>70</v>
      </c>
      <c r="F55" s="7">
        <v>16.5</v>
      </c>
      <c r="G55" s="7">
        <f t="shared" si="9"/>
        <v>86.5</v>
      </c>
      <c r="H55" s="7">
        <v>98.5</v>
      </c>
      <c r="I55" s="13">
        <f t="shared" si="10"/>
        <v>26.345177664974617</v>
      </c>
      <c r="J55" s="7"/>
      <c r="K55" s="7"/>
      <c r="L55" s="7"/>
      <c r="M55" s="7">
        <v>15</v>
      </c>
      <c r="N55" s="7">
        <v>15</v>
      </c>
      <c r="O55" s="7">
        <v>32.75</v>
      </c>
      <c r="P55" s="7">
        <v>85</v>
      </c>
      <c r="Q55" s="13">
        <f t="shared" si="11"/>
        <v>32.338235294117652</v>
      </c>
      <c r="R55" s="13">
        <f t="shared" si="12"/>
        <v>32.338235294117652</v>
      </c>
      <c r="S55" s="7">
        <v>30</v>
      </c>
      <c r="T55" s="7">
        <v>6</v>
      </c>
      <c r="U55" s="7">
        <f t="shared" si="13"/>
        <v>36</v>
      </c>
      <c r="V55" s="7">
        <v>62</v>
      </c>
      <c r="W55" s="13">
        <f t="shared" si="14"/>
        <v>5.806451612903226</v>
      </c>
      <c r="X55" s="13">
        <f t="shared" si="15"/>
        <v>64.489864571995497</v>
      </c>
      <c r="Y55" s="7">
        <f t="shared" si="16"/>
        <v>13</v>
      </c>
      <c r="Z55" s="7">
        <v>64</v>
      </c>
      <c r="AA55" s="19">
        <f t="shared" si="17"/>
        <v>0.203125</v>
      </c>
    </row>
    <row r="56" spans="1:27" s="11" customFormat="1" ht="18" customHeight="1">
      <c r="A56" s="7" t="s">
        <v>138</v>
      </c>
      <c r="B56" s="8" t="s">
        <v>137</v>
      </c>
      <c r="C56" s="7">
        <v>2022</v>
      </c>
      <c r="D56" s="7" t="s">
        <v>157</v>
      </c>
      <c r="E56" s="7">
        <v>68</v>
      </c>
      <c r="F56" s="7">
        <v>17</v>
      </c>
      <c r="G56" s="7">
        <f t="shared" si="9"/>
        <v>85</v>
      </c>
      <c r="H56" s="7">
        <v>98.5</v>
      </c>
      <c r="I56" s="13">
        <f t="shared" si="10"/>
        <v>25.888324873096447</v>
      </c>
      <c r="J56" s="7"/>
      <c r="K56" s="7"/>
      <c r="L56" s="7"/>
      <c r="M56" s="7">
        <v>13</v>
      </c>
      <c r="N56" s="7">
        <v>15</v>
      </c>
      <c r="O56" s="7">
        <v>85</v>
      </c>
      <c r="P56" s="7">
        <v>85</v>
      </c>
      <c r="Q56" s="13">
        <f t="shared" si="11"/>
        <v>58</v>
      </c>
      <c r="R56" s="13">
        <f t="shared" si="12"/>
        <v>58</v>
      </c>
      <c r="S56" s="7">
        <v>30</v>
      </c>
      <c r="T56" s="7">
        <v>6</v>
      </c>
      <c r="U56" s="7">
        <f t="shared" si="13"/>
        <v>36</v>
      </c>
      <c r="V56" s="7">
        <v>62</v>
      </c>
      <c r="W56" s="13">
        <f t="shared" si="14"/>
        <v>5.806451612903226</v>
      </c>
      <c r="X56" s="13">
        <f t="shared" si="15"/>
        <v>89.694776485999682</v>
      </c>
      <c r="Y56" s="7">
        <f t="shared" si="16"/>
        <v>1</v>
      </c>
      <c r="Z56" s="7">
        <v>64</v>
      </c>
      <c r="AA56" s="19">
        <f t="shared" si="17"/>
        <v>1.5625E-2</v>
      </c>
    </row>
    <row r="57" spans="1:27" s="11" customFormat="1" ht="18" customHeight="1">
      <c r="A57" s="7" t="s">
        <v>140</v>
      </c>
      <c r="B57" s="8" t="s">
        <v>139</v>
      </c>
      <c r="C57" s="7">
        <v>2022</v>
      </c>
      <c r="D57" s="7" t="s">
        <v>157</v>
      </c>
      <c r="E57" s="7">
        <v>70</v>
      </c>
      <c r="F57" s="7">
        <v>9</v>
      </c>
      <c r="G57" s="7">
        <f t="shared" si="9"/>
        <v>79</v>
      </c>
      <c r="H57" s="7">
        <v>98.5</v>
      </c>
      <c r="I57" s="13">
        <f t="shared" si="10"/>
        <v>24.060913705583754</v>
      </c>
      <c r="J57" s="7"/>
      <c r="K57" s="7"/>
      <c r="L57" s="7"/>
      <c r="M57" s="7">
        <v>15</v>
      </c>
      <c r="N57" s="7">
        <v>15</v>
      </c>
      <c r="O57" s="7">
        <v>4.8</v>
      </c>
      <c r="P57" s="7">
        <v>85</v>
      </c>
      <c r="Q57" s="13">
        <f t="shared" si="11"/>
        <v>17.541176470588233</v>
      </c>
      <c r="R57" s="13">
        <f t="shared" si="12"/>
        <v>17.541176470588233</v>
      </c>
      <c r="S57" s="7">
        <v>30</v>
      </c>
      <c r="T57" s="7">
        <v>2</v>
      </c>
      <c r="U57" s="7">
        <f t="shared" si="13"/>
        <v>32</v>
      </c>
      <c r="V57" s="7">
        <v>62</v>
      </c>
      <c r="W57" s="13">
        <f t="shared" si="14"/>
        <v>5.161290322580645</v>
      </c>
      <c r="X57" s="13">
        <f t="shared" si="15"/>
        <v>46.763380498752632</v>
      </c>
      <c r="Y57" s="7">
        <f t="shared" si="16"/>
        <v>47</v>
      </c>
      <c r="Z57" s="7">
        <v>64</v>
      </c>
      <c r="AA57" s="19">
        <f t="shared" si="17"/>
        <v>0.734375</v>
      </c>
    </row>
    <row r="58" spans="1:27" s="11" customFormat="1" ht="18" customHeight="1">
      <c r="A58" s="7" t="s">
        <v>142</v>
      </c>
      <c r="B58" s="8" t="s">
        <v>141</v>
      </c>
      <c r="C58" s="7">
        <v>2022</v>
      </c>
      <c r="D58" s="7" t="s">
        <v>157</v>
      </c>
      <c r="E58" s="7">
        <v>70</v>
      </c>
      <c r="F58" s="7">
        <v>9</v>
      </c>
      <c r="G58" s="7">
        <f t="shared" si="9"/>
        <v>79</v>
      </c>
      <c r="H58" s="7">
        <v>98.5</v>
      </c>
      <c r="I58" s="13">
        <f t="shared" si="10"/>
        <v>24.060913705583754</v>
      </c>
      <c r="J58" s="7"/>
      <c r="K58" s="7"/>
      <c r="L58" s="7"/>
      <c r="M58" s="7">
        <v>13</v>
      </c>
      <c r="N58" s="7">
        <v>15</v>
      </c>
      <c r="O58" s="7">
        <v>11</v>
      </c>
      <c r="P58" s="7">
        <v>85</v>
      </c>
      <c r="Q58" s="13">
        <f t="shared" si="11"/>
        <v>18.823529411764707</v>
      </c>
      <c r="R58" s="13">
        <f t="shared" si="12"/>
        <v>18.823529411764707</v>
      </c>
      <c r="S58" s="7">
        <v>30</v>
      </c>
      <c r="T58" s="7">
        <v>0</v>
      </c>
      <c r="U58" s="7">
        <f t="shared" si="13"/>
        <v>30</v>
      </c>
      <c r="V58" s="7">
        <v>62</v>
      </c>
      <c r="W58" s="13">
        <f t="shared" si="14"/>
        <v>4.838709677419355</v>
      </c>
      <c r="X58" s="13">
        <f t="shared" si="15"/>
        <v>47.723152794767813</v>
      </c>
      <c r="Y58" s="7">
        <f t="shared" si="16"/>
        <v>43</v>
      </c>
      <c r="Z58" s="7">
        <v>64</v>
      </c>
      <c r="AA58" s="19">
        <f t="shared" si="17"/>
        <v>0.671875</v>
      </c>
    </row>
    <row r="59" spans="1:27" s="11" customFormat="1" ht="18" customHeight="1">
      <c r="A59" s="7" t="s">
        <v>211</v>
      </c>
      <c r="B59" s="7" t="s">
        <v>210</v>
      </c>
      <c r="C59" s="7">
        <v>2022</v>
      </c>
      <c r="D59" s="7" t="s">
        <v>157</v>
      </c>
      <c r="E59" s="7">
        <v>70</v>
      </c>
      <c r="F59" s="7">
        <v>10.5</v>
      </c>
      <c r="G59" s="7">
        <f t="shared" si="9"/>
        <v>80.5</v>
      </c>
      <c r="H59" s="7">
        <v>98.5</v>
      </c>
      <c r="I59" s="13">
        <f t="shared" si="10"/>
        <v>24.517766497461928</v>
      </c>
      <c r="J59" s="7"/>
      <c r="K59" s="7"/>
      <c r="L59" s="7"/>
      <c r="M59" s="7">
        <v>15</v>
      </c>
      <c r="N59" s="7">
        <v>15</v>
      </c>
      <c r="O59" s="7">
        <v>18.05</v>
      </c>
      <c r="P59" s="7">
        <v>85</v>
      </c>
      <c r="Q59" s="13">
        <f t="shared" si="11"/>
        <v>24.555882352941175</v>
      </c>
      <c r="R59" s="13">
        <f t="shared" si="12"/>
        <v>24.555882352941175</v>
      </c>
      <c r="S59" s="7">
        <v>30</v>
      </c>
      <c r="T59" s="7">
        <v>22</v>
      </c>
      <c r="U59" s="7">
        <f t="shared" si="13"/>
        <v>52</v>
      </c>
      <c r="V59" s="7">
        <v>62</v>
      </c>
      <c r="W59" s="13">
        <f t="shared" si="14"/>
        <v>8.387096774193548</v>
      </c>
      <c r="X59" s="13">
        <f t="shared" si="15"/>
        <v>57.460745624596655</v>
      </c>
      <c r="Y59" s="7">
        <f t="shared" si="16"/>
        <v>21</v>
      </c>
      <c r="Z59" s="7">
        <v>64</v>
      </c>
      <c r="AA59" s="19">
        <f t="shared" si="17"/>
        <v>0.328125</v>
      </c>
    </row>
    <row r="60" spans="1:27" s="11" customFormat="1" ht="18" customHeight="1">
      <c r="A60" s="7" t="s">
        <v>144</v>
      </c>
      <c r="B60" s="8" t="s">
        <v>143</v>
      </c>
      <c r="C60" s="7">
        <v>2022</v>
      </c>
      <c r="D60" s="7" t="s">
        <v>157</v>
      </c>
      <c r="E60" s="7">
        <v>70</v>
      </c>
      <c r="F60" s="7">
        <v>9</v>
      </c>
      <c r="G60" s="7">
        <f t="shared" si="9"/>
        <v>79</v>
      </c>
      <c r="H60" s="7">
        <v>98.5</v>
      </c>
      <c r="I60" s="13">
        <f t="shared" si="10"/>
        <v>24.060913705583754</v>
      </c>
      <c r="J60" s="7"/>
      <c r="K60" s="7"/>
      <c r="L60" s="7"/>
      <c r="M60" s="7">
        <v>15</v>
      </c>
      <c r="N60" s="7">
        <v>15</v>
      </c>
      <c r="O60" s="7">
        <v>1.4</v>
      </c>
      <c r="P60" s="7">
        <v>85</v>
      </c>
      <c r="Q60" s="13">
        <f t="shared" si="11"/>
        <v>15.741176470588234</v>
      </c>
      <c r="R60" s="13">
        <f t="shared" si="12"/>
        <v>15.741176470588234</v>
      </c>
      <c r="S60" s="7">
        <v>30</v>
      </c>
      <c r="T60" s="7">
        <v>6</v>
      </c>
      <c r="U60" s="7">
        <f t="shared" si="13"/>
        <v>36</v>
      </c>
      <c r="V60" s="7">
        <v>62</v>
      </c>
      <c r="W60" s="13">
        <f t="shared" si="14"/>
        <v>5.806451612903226</v>
      </c>
      <c r="X60" s="13">
        <f t="shared" si="15"/>
        <v>45.608541789075211</v>
      </c>
      <c r="Y60" s="7">
        <f t="shared" si="16"/>
        <v>51</v>
      </c>
      <c r="Z60" s="7">
        <v>64</v>
      </c>
      <c r="AA60" s="19">
        <f t="shared" si="17"/>
        <v>0.796875</v>
      </c>
    </row>
    <row r="61" spans="1:27" s="11" customFormat="1" ht="18" customHeight="1">
      <c r="A61" s="7" t="s">
        <v>213</v>
      </c>
      <c r="B61" s="7" t="s">
        <v>212</v>
      </c>
      <c r="C61" s="7">
        <v>2022</v>
      </c>
      <c r="D61" s="7" t="s">
        <v>157</v>
      </c>
      <c r="E61" s="7">
        <v>70</v>
      </c>
      <c r="F61" s="7">
        <v>10.5</v>
      </c>
      <c r="G61" s="7">
        <f t="shared" si="9"/>
        <v>80.5</v>
      </c>
      <c r="H61" s="7">
        <v>98.5</v>
      </c>
      <c r="I61" s="13">
        <f t="shared" si="10"/>
        <v>24.517766497461928</v>
      </c>
      <c r="J61" s="7"/>
      <c r="K61" s="7"/>
      <c r="L61" s="7"/>
      <c r="M61" s="7">
        <v>14</v>
      </c>
      <c r="N61" s="7">
        <v>15</v>
      </c>
      <c r="O61" s="7">
        <v>2.85</v>
      </c>
      <c r="P61" s="7">
        <v>85</v>
      </c>
      <c r="Q61" s="13">
        <f t="shared" si="11"/>
        <v>15.508823529411764</v>
      </c>
      <c r="R61" s="13">
        <f t="shared" si="12"/>
        <v>15.508823529411764</v>
      </c>
      <c r="S61" s="7">
        <v>30</v>
      </c>
      <c r="T61" s="7">
        <v>6</v>
      </c>
      <c r="U61" s="7">
        <f t="shared" si="13"/>
        <v>36</v>
      </c>
      <c r="V61" s="7">
        <v>62</v>
      </c>
      <c r="W61" s="13">
        <f t="shared" si="14"/>
        <v>5.806451612903226</v>
      </c>
      <c r="X61" s="13">
        <f t="shared" si="15"/>
        <v>45.833041639776916</v>
      </c>
      <c r="Y61" s="7">
        <f t="shared" si="16"/>
        <v>50</v>
      </c>
      <c r="Z61" s="7">
        <v>64</v>
      </c>
      <c r="AA61" s="19">
        <f t="shared" si="17"/>
        <v>0.78125</v>
      </c>
    </row>
    <row r="62" spans="1:27" s="11" customFormat="1" ht="18" customHeight="1">
      <c r="A62" s="7" t="s">
        <v>215</v>
      </c>
      <c r="B62" s="7" t="s">
        <v>214</v>
      </c>
      <c r="C62" s="7">
        <v>2022</v>
      </c>
      <c r="D62" s="7" t="s">
        <v>157</v>
      </c>
      <c r="E62" s="7">
        <v>70</v>
      </c>
      <c r="F62" s="7">
        <v>10.5</v>
      </c>
      <c r="G62" s="7">
        <f t="shared" si="9"/>
        <v>80.5</v>
      </c>
      <c r="H62" s="7">
        <v>98.5</v>
      </c>
      <c r="I62" s="13">
        <f t="shared" si="10"/>
        <v>24.517766497461928</v>
      </c>
      <c r="J62" s="7"/>
      <c r="K62" s="7"/>
      <c r="L62" s="7"/>
      <c r="M62" s="7">
        <v>14</v>
      </c>
      <c r="N62" s="7">
        <v>15</v>
      </c>
      <c r="O62" s="7">
        <v>4.75</v>
      </c>
      <c r="P62" s="7">
        <v>85</v>
      </c>
      <c r="Q62" s="13">
        <f t="shared" si="11"/>
        <v>16.514705882352942</v>
      </c>
      <c r="R62" s="13">
        <f t="shared" si="12"/>
        <v>16.514705882352942</v>
      </c>
      <c r="S62" s="7">
        <v>30</v>
      </c>
      <c r="T62" s="7">
        <v>16</v>
      </c>
      <c r="U62" s="7">
        <f t="shared" si="13"/>
        <v>46</v>
      </c>
      <c r="V62" s="7">
        <v>62</v>
      </c>
      <c r="W62" s="13">
        <f t="shared" si="14"/>
        <v>7.4193548387096779</v>
      </c>
      <c r="X62" s="13">
        <f t="shared" si="15"/>
        <v>48.451827218524549</v>
      </c>
      <c r="Y62" s="7">
        <f t="shared" si="16"/>
        <v>41</v>
      </c>
      <c r="Z62" s="7">
        <v>64</v>
      </c>
      <c r="AA62" s="19">
        <f t="shared" si="17"/>
        <v>0.640625</v>
      </c>
    </row>
    <row r="63" spans="1:27" s="11" customFormat="1" ht="18" customHeight="1">
      <c r="A63" s="7" t="s">
        <v>146</v>
      </c>
      <c r="B63" s="8" t="s">
        <v>145</v>
      </c>
      <c r="C63" s="7">
        <v>2022</v>
      </c>
      <c r="D63" s="7" t="s">
        <v>157</v>
      </c>
      <c r="E63" s="7">
        <v>70</v>
      </c>
      <c r="F63" s="7">
        <v>12</v>
      </c>
      <c r="G63" s="7">
        <f t="shared" si="9"/>
        <v>82</v>
      </c>
      <c r="H63" s="7">
        <v>98.5</v>
      </c>
      <c r="I63" s="13">
        <f t="shared" si="10"/>
        <v>24.974619289340104</v>
      </c>
      <c r="J63" s="7"/>
      <c r="K63" s="7"/>
      <c r="L63" s="7"/>
      <c r="M63" s="7">
        <v>12</v>
      </c>
      <c r="N63" s="7">
        <v>15</v>
      </c>
      <c r="O63" s="7">
        <v>0.6</v>
      </c>
      <c r="P63" s="7">
        <v>85</v>
      </c>
      <c r="Q63" s="13">
        <f t="shared" si="11"/>
        <v>12.31764705882353</v>
      </c>
      <c r="R63" s="13">
        <f t="shared" si="12"/>
        <v>12.31764705882353</v>
      </c>
      <c r="S63" s="7">
        <v>30</v>
      </c>
      <c r="T63" s="7">
        <v>0.5</v>
      </c>
      <c r="U63" s="7">
        <f t="shared" si="13"/>
        <v>30.5</v>
      </c>
      <c r="V63" s="7">
        <v>62</v>
      </c>
      <c r="W63" s="13">
        <f t="shared" si="14"/>
        <v>4.9193548387096779</v>
      </c>
      <c r="X63" s="13">
        <f t="shared" si="15"/>
        <v>42.211621186873316</v>
      </c>
      <c r="Y63" s="7">
        <f t="shared" si="16"/>
        <v>62</v>
      </c>
      <c r="Z63" s="7">
        <v>64</v>
      </c>
      <c r="AA63" s="19">
        <f t="shared" si="17"/>
        <v>0.96875</v>
      </c>
    </row>
    <row r="64" spans="1:27" s="11" customFormat="1" ht="18" customHeight="1">
      <c r="A64" s="7" t="s">
        <v>217</v>
      </c>
      <c r="B64" s="7" t="s">
        <v>216</v>
      </c>
      <c r="C64" s="7">
        <v>2022</v>
      </c>
      <c r="D64" s="7" t="s">
        <v>157</v>
      </c>
      <c r="E64" s="7">
        <v>70</v>
      </c>
      <c r="F64" s="7">
        <v>7.5</v>
      </c>
      <c r="G64" s="7">
        <f t="shared" si="9"/>
        <v>77.5</v>
      </c>
      <c r="H64" s="7">
        <v>98.5</v>
      </c>
      <c r="I64" s="13">
        <f t="shared" si="10"/>
        <v>23.604060913705585</v>
      </c>
      <c r="J64" s="7"/>
      <c r="K64" s="7"/>
      <c r="L64" s="7"/>
      <c r="M64" s="7">
        <v>14</v>
      </c>
      <c r="N64" s="7">
        <v>15</v>
      </c>
      <c r="O64" s="7">
        <v>13.85</v>
      </c>
      <c r="P64" s="7">
        <v>85</v>
      </c>
      <c r="Q64" s="13">
        <f t="shared" si="11"/>
        <v>21.33235294117647</v>
      </c>
      <c r="R64" s="13">
        <f t="shared" si="12"/>
        <v>21.33235294117647</v>
      </c>
      <c r="S64" s="7">
        <v>30</v>
      </c>
      <c r="T64" s="7">
        <v>0</v>
      </c>
      <c r="U64" s="7">
        <f t="shared" si="13"/>
        <v>30</v>
      </c>
      <c r="V64" s="7">
        <v>62</v>
      </c>
      <c r="W64" s="13">
        <f t="shared" si="14"/>
        <v>4.838709677419355</v>
      </c>
      <c r="X64" s="13">
        <f t="shared" si="15"/>
        <v>49.775123532301407</v>
      </c>
      <c r="Y64" s="7">
        <f t="shared" si="16"/>
        <v>38</v>
      </c>
      <c r="Z64" s="7">
        <v>64</v>
      </c>
      <c r="AA64" s="19">
        <f t="shared" si="17"/>
        <v>0.59375</v>
      </c>
    </row>
    <row r="65" spans="1:27" s="11" customFormat="1" ht="18" customHeight="1">
      <c r="A65" s="7" t="s">
        <v>148</v>
      </c>
      <c r="B65" s="8" t="s">
        <v>147</v>
      </c>
      <c r="C65" s="7">
        <v>2022</v>
      </c>
      <c r="D65" s="7" t="s">
        <v>157</v>
      </c>
      <c r="E65" s="7">
        <v>70</v>
      </c>
      <c r="F65" s="7">
        <v>10</v>
      </c>
      <c r="G65" s="7">
        <f t="shared" si="9"/>
        <v>80</v>
      </c>
      <c r="H65" s="7">
        <v>98.5</v>
      </c>
      <c r="I65" s="13">
        <f t="shared" si="10"/>
        <v>24.365482233502537</v>
      </c>
      <c r="J65" s="7"/>
      <c r="K65" s="7"/>
      <c r="L65" s="7"/>
      <c r="M65" s="7">
        <v>15</v>
      </c>
      <c r="N65" s="7">
        <v>15</v>
      </c>
      <c r="O65" s="7">
        <v>1</v>
      </c>
      <c r="P65" s="7">
        <v>85</v>
      </c>
      <c r="Q65" s="13">
        <f t="shared" si="11"/>
        <v>15.529411764705882</v>
      </c>
      <c r="R65" s="13">
        <f t="shared" si="12"/>
        <v>15.529411764705882</v>
      </c>
      <c r="S65" s="7">
        <v>30</v>
      </c>
      <c r="T65" s="7">
        <v>0.5</v>
      </c>
      <c r="U65" s="7">
        <f t="shared" si="13"/>
        <v>30.5</v>
      </c>
      <c r="V65" s="7">
        <v>62</v>
      </c>
      <c r="W65" s="13">
        <f t="shared" si="14"/>
        <v>4.9193548387096779</v>
      </c>
      <c r="X65" s="13">
        <f t="shared" si="15"/>
        <v>44.814248836918097</v>
      </c>
      <c r="Y65" s="7">
        <f t="shared" si="16"/>
        <v>54</v>
      </c>
      <c r="Z65" s="7">
        <v>64</v>
      </c>
      <c r="AA65" s="19">
        <f t="shared" si="17"/>
        <v>0.84375</v>
      </c>
    </row>
    <row r="66" spans="1:27" s="11" customFormat="1" ht="18" customHeight="1">
      <c r="A66" s="7" t="s">
        <v>150</v>
      </c>
      <c r="B66" s="8" t="s">
        <v>149</v>
      </c>
      <c r="C66" s="7">
        <v>2022</v>
      </c>
      <c r="D66" s="7" t="s">
        <v>157</v>
      </c>
      <c r="E66" s="7">
        <v>70</v>
      </c>
      <c r="F66" s="7">
        <v>12</v>
      </c>
      <c r="G66" s="7">
        <f t="shared" si="9"/>
        <v>82</v>
      </c>
      <c r="H66" s="7">
        <v>98.5</v>
      </c>
      <c r="I66" s="13">
        <f t="shared" si="10"/>
        <v>24.974619289340104</v>
      </c>
      <c r="J66" s="7"/>
      <c r="K66" s="7"/>
      <c r="L66" s="7"/>
      <c r="M66" s="7">
        <v>15</v>
      </c>
      <c r="N66" s="7">
        <v>15</v>
      </c>
      <c r="O66" s="7">
        <v>25.6</v>
      </c>
      <c r="P66" s="7">
        <v>85</v>
      </c>
      <c r="Q66" s="13">
        <f t="shared" si="11"/>
        <v>28.55294117647059</v>
      </c>
      <c r="R66" s="13">
        <f t="shared" si="12"/>
        <v>28.55294117647059</v>
      </c>
      <c r="S66" s="7">
        <v>30</v>
      </c>
      <c r="T66" s="7">
        <v>8.25</v>
      </c>
      <c r="U66" s="7">
        <f t="shared" si="13"/>
        <v>38.25</v>
      </c>
      <c r="V66" s="7">
        <v>62</v>
      </c>
      <c r="W66" s="13">
        <f t="shared" si="14"/>
        <v>6.1693548387096779</v>
      </c>
      <c r="X66" s="13">
        <f t="shared" si="15"/>
        <v>59.696915304520374</v>
      </c>
      <c r="Y66" s="7">
        <f t="shared" si="16"/>
        <v>17</v>
      </c>
      <c r="Z66" s="7">
        <v>64</v>
      </c>
      <c r="AA66" s="19">
        <f t="shared" si="17"/>
        <v>0.265625</v>
      </c>
    </row>
    <row r="67" spans="1:27" s="11" customFormat="1" ht="18" customHeight="1">
      <c r="A67" s="7" t="s">
        <v>152</v>
      </c>
      <c r="B67" s="8" t="s">
        <v>151</v>
      </c>
      <c r="C67" s="7">
        <v>2022</v>
      </c>
      <c r="D67" s="7" t="s">
        <v>157</v>
      </c>
      <c r="E67" s="7">
        <v>70</v>
      </c>
      <c r="F67" s="7">
        <v>9</v>
      </c>
      <c r="G67" s="7">
        <f t="shared" si="9"/>
        <v>79</v>
      </c>
      <c r="H67" s="7">
        <v>98.5</v>
      </c>
      <c r="I67" s="13">
        <f t="shared" si="10"/>
        <v>24.060913705583754</v>
      </c>
      <c r="J67" s="7"/>
      <c r="K67" s="7"/>
      <c r="L67" s="7"/>
      <c r="M67" s="7">
        <v>15</v>
      </c>
      <c r="N67" s="7">
        <v>15</v>
      </c>
      <c r="O67" s="7">
        <v>10.9</v>
      </c>
      <c r="P67" s="7">
        <v>85</v>
      </c>
      <c r="Q67" s="13">
        <f t="shared" si="11"/>
        <v>20.770588235294117</v>
      </c>
      <c r="R67" s="13">
        <f t="shared" si="12"/>
        <v>20.770588235294117</v>
      </c>
      <c r="S67" s="7">
        <v>30</v>
      </c>
      <c r="T67" s="7">
        <v>2</v>
      </c>
      <c r="U67" s="7">
        <f t="shared" si="13"/>
        <v>32</v>
      </c>
      <c r="V67" s="7">
        <v>62</v>
      </c>
      <c r="W67" s="13">
        <f t="shared" si="14"/>
        <v>5.161290322580645</v>
      </c>
      <c r="X67" s="13">
        <f t="shared" si="15"/>
        <v>49.992792263458519</v>
      </c>
      <c r="Y67" s="7">
        <f t="shared" si="16"/>
        <v>36</v>
      </c>
      <c r="Z67" s="7">
        <v>64</v>
      </c>
      <c r="AA67" s="19">
        <f t="shared" si="17"/>
        <v>0.5625</v>
      </c>
    </row>
    <row r="68" spans="1:27" s="11" customFormat="1" ht="18" customHeight="1">
      <c r="A68" s="7" t="s">
        <v>219</v>
      </c>
      <c r="B68" s="7" t="s">
        <v>218</v>
      </c>
      <c r="C68" s="7">
        <v>2022</v>
      </c>
      <c r="D68" s="7" t="s">
        <v>157</v>
      </c>
      <c r="E68" s="7">
        <v>70</v>
      </c>
      <c r="F68" s="7">
        <v>16.5</v>
      </c>
      <c r="G68" s="7">
        <f t="shared" si="9"/>
        <v>86.5</v>
      </c>
      <c r="H68" s="7">
        <v>98.5</v>
      </c>
      <c r="I68" s="13">
        <f t="shared" si="10"/>
        <v>26.345177664974617</v>
      </c>
      <c r="J68" s="7"/>
      <c r="K68" s="7"/>
      <c r="L68" s="7"/>
      <c r="M68" s="7">
        <v>15</v>
      </c>
      <c r="N68" s="7">
        <v>15</v>
      </c>
      <c r="O68" s="7">
        <v>19.45</v>
      </c>
      <c r="P68" s="7">
        <v>85</v>
      </c>
      <c r="Q68" s="13">
        <f t="shared" si="11"/>
        <v>25.297058823529412</v>
      </c>
      <c r="R68" s="13">
        <f t="shared" si="12"/>
        <v>25.297058823529412</v>
      </c>
      <c r="S68" s="7">
        <v>30</v>
      </c>
      <c r="T68" s="7">
        <v>9.33</v>
      </c>
      <c r="U68" s="7">
        <f t="shared" si="13"/>
        <v>39.33</v>
      </c>
      <c r="V68" s="7">
        <v>62</v>
      </c>
      <c r="W68" s="13">
        <f t="shared" si="14"/>
        <v>6.3435483870967735</v>
      </c>
      <c r="X68" s="13">
        <f t="shared" si="15"/>
        <v>57.9857848756008</v>
      </c>
      <c r="Y68" s="7">
        <f t="shared" si="16"/>
        <v>20</v>
      </c>
      <c r="Z68" s="7">
        <v>64</v>
      </c>
      <c r="AA68" s="19">
        <f t="shared" si="17"/>
        <v>0.3125</v>
      </c>
    </row>
    <row r="69" spans="1:27" s="11" customFormat="1" ht="18" customHeight="1">
      <c r="A69" s="7" t="s">
        <v>154</v>
      </c>
      <c r="B69" s="8" t="s">
        <v>153</v>
      </c>
      <c r="C69" s="7">
        <v>2022</v>
      </c>
      <c r="D69" s="7" t="s">
        <v>157</v>
      </c>
      <c r="E69" s="7">
        <v>70</v>
      </c>
      <c r="F69" s="7">
        <v>13</v>
      </c>
      <c r="G69" s="7">
        <f t="shared" si="9"/>
        <v>83</v>
      </c>
      <c r="H69" s="7">
        <v>98.5</v>
      </c>
      <c r="I69" s="13">
        <f t="shared" si="10"/>
        <v>25.279187817258883</v>
      </c>
      <c r="J69" s="7"/>
      <c r="K69" s="7"/>
      <c r="L69" s="7"/>
      <c r="M69" s="7">
        <v>15</v>
      </c>
      <c r="N69" s="7">
        <v>15</v>
      </c>
      <c r="O69" s="7">
        <v>11</v>
      </c>
      <c r="P69" s="7">
        <v>85</v>
      </c>
      <c r="Q69" s="13">
        <f t="shared" si="11"/>
        <v>20.823529411764707</v>
      </c>
      <c r="R69" s="13">
        <f t="shared" si="12"/>
        <v>20.823529411764707</v>
      </c>
      <c r="S69" s="7">
        <v>30</v>
      </c>
      <c r="T69" s="7">
        <v>2.25</v>
      </c>
      <c r="U69" s="7">
        <f t="shared" si="13"/>
        <v>32.25</v>
      </c>
      <c r="V69" s="7">
        <v>62</v>
      </c>
      <c r="W69" s="13">
        <f t="shared" si="14"/>
        <v>5.2016129032258061</v>
      </c>
      <c r="X69" s="13">
        <f t="shared" si="15"/>
        <v>51.304330132249397</v>
      </c>
      <c r="Y69" s="7">
        <f t="shared" si="16"/>
        <v>31</v>
      </c>
      <c r="Z69" s="7">
        <v>64</v>
      </c>
      <c r="AA69" s="19">
        <f t="shared" si="17"/>
        <v>0.484375</v>
      </c>
    </row>
  </sheetData>
  <sortState xmlns:xlrd2="http://schemas.microsoft.com/office/spreadsheetml/2017/richdata2" ref="A6:AA69">
    <sortCondition ref="B6:B69"/>
  </sortState>
  <mergeCells count="14">
    <mergeCell ref="X4:X5"/>
    <mergeCell ref="Y4:Y5"/>
    <mergeCell ref="Z4:Z5"/>
    <mergeCell ref="AA4:AA5"/>
    <mergeCell ref="A1:AA1"/>
    <mergeCell ref="A2:AA2"/>
    <mergeCell ref="A3:AA3"/>
    <mergeCell ref="A4:A5"/>
    <mergeCell ref="B4:B5"/>
    <mergeCell ref="C4:C5"/>
    <mergeCell ref="D4:D5"/>
    <mergeCell ref="E4:I4"/>
    <mergeCell ref="J4:R4"/>
    <mergeCell ref="S4:W4"/>
  </mergeCells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D55A4-7292-4922-8C6A-ACA09EACD19B}">
  <dimension ref="A1:AC39"/>
  <sheetViews>
    <sheetView workbookViewId="0">
      <selection activeCell="K7" sqref="K7"/>
    </sheetView>
  </sheetViews>
  <sheetFormatPr defaultColWidth="9" defaultRowHeight="14.4"/>
  <cols>
    <col min="1" max="1" width="9" style="5"/>
    <col min="2" max="2" width="15" style="6" customWidth="1"/>
    <col min="3" max="3" width="7.33203125" style="5" customWidth="1"/>
    <col min="4" max="4" width="7.88671875" style="5" customWidth="1"/>
    <col min="5" max="5" width="5" style="4" customWidth="1"/>
    <col min="6" max="6" width="5.88671875" style="5" customWidth="1"/>
    <col min="7" max="7" width="8.5546875" style="5" customWidth="1"/>
    <col min="8" max="8" width="10" style="5" customWidth="1"/>
    <col min="9" max="10" width="7.33203125" style="4" customWidth="1"/>
    <col min="11" max="11" width="8.33203125" style="4" customWidth="1"/>
    <col min="12" max="12" width="7.77734375" style="4" customWidth="1"/>
    <col min="13" max="13" width="5.88671875" style="4" customWidth="1"/>
    <col min="14" max="15" width="7.44140625" style="4" customWidth="1"/>
    <col min="16" max="16" width="7.21875" style="5" customWidth="1"/>
    <col min="17" max="17" width="6.88671875" style="5" customWidth="1"/>
    <col min="18" max="18" width="7.109375" style="5" customWidth="1"/>
    <col min="19" max="19" width="7.109375" style="4" customWidth="1"/>
    <col min="20" max="20" width="6" style="4" customWidth="1"/>
    <col min="21" max="21" width="7.88671875" style="4" customWidth="1"/>
    <col min="22" max="22" width="9" style="4"/>
    <col min="23" max="23" width="6.77734375" style="18" customWidth="1"/>
    <col min="24" max="24" width="7.88671875" style="4" customWidth="1"/>
    <col min="25" max="25" width="5.5546875" style="4" customWidth="1"/>
    <col min="26" max="26" width="5.77734375" style="4" customWidth="1"/>
    <col min="27" max="27" width="8.77734375" style="22" customWidth="1"/>
    <col min="28" max="16384" width="9" style="4"/>
  </cols>
  <sheetData>
    <row r="1" spans="1:27" ht="17.399999999999999">
      <c r="A1" s="29" t="s">
        <v>2</v>
      </c>
      <c r="B1" s="30"/>
      <c r="C1" s="30"/>
      <c r="D1" s="30"/>
      <c r="E1" s="30"/>
      <c r="F1" s="30"/>
      <c r="G1" s="30"/>
      <c r="H1" s="30"/>
      <c r="I1" s="31"/>
      <c r="J1" s="30"/>
      <c r="K1" s="30"/>
      <c r="L1" s="31"/>
      <c r="M1" s="30"/>
      <c r="N1" s="30"/>
      <c r="O1" s="30"/>
      <c r="P1" s="30"/>
      <c r="Q1" s="31"/>
      <c r="R1" s="31"/>
      <c r="S1" s="30"/>
      <c r="T1" s="30"/>
      <c r="U1" s="30"/>
      <c r="V1" s="30"/>
      <c r="W1" s="31"/>
      <c r="X1" s="31"/>
      <c r="Y1" s="30"/>
      <c r="Z1" s="30"/>
      <c r="AA1" s="30"/>
    </row>
    <row r="2" spans="1:27">
      <c r="A2" s="32" t="s">
        <v>32</v>
      </c>
      <c r="B2" s="32"/>
      <c r="C2" s="32"/>
      <c r="D2" s="32"/>
      <c r="E2" s="32"/>
      <c r="F2" s="32"/>
      <c r="G2" s="32"/>
      <c r="H2" s="32"/>
      <c r="I2" s="33"/>
      <c r="J2" s="32"/>
      <c r="K2" s="32"/>
      <c r="L2" s="33"/>
      <c r="M2" s="32"/>
      <c r="N2" s="32"/>
      <c r="O2" s="32"/>
      <c r="P2" s="32"/>
      <c r="Q2" s="33"/>
      <c r="R2" s="33"/>
      <c r="S2" s="32"/>
      <c r="T2" s="32"/>
      <c r="U2" s="32"/>
      <c r="V2" s="32"/>
      <c r="W2" s="33"/>
      <c r="X2" s="33"/>
      <c r="Y2" s="32"/>
      <c r="Z2" s="32"/>
      <c r="AA2" s="32"/>
    </row>
    <row r="3" spans="1:27" ht="15.6">
      <c r="A3" s="34" t="s">
        <v>3</v>
      </c>
      <c r="B3" s="34"/>
      <c r="C3" s="34"/>
      <c r="D3" s="34"/>
      <c r="E3" s="34"/>
      <c r="F3" s="34"/>
      <c r="G3" s="34"/>
      <c r="H3" s="34"/>
      <c r="I3" s="35"/>
      <c r="J3" s="34"/>
      <c r="K3" s="34"/>
      <c r="L3" s="35"/>
      <c r="M3" s="34"/>
      <c r="N3" s="34"/>
      <c r="O3" s="34"/>
      <c r="P3" s="34"/>
      <c r="Q3" s="35"/>
      <c r="R3" s="35"/>
      <c r="S3" s="34"/>
      <c r="T3" s="34"/>
      <c r="U3" s="34"/>
      <c r="V3" s="34"/>
      <c r="W3" s="35"/>
      <c r="X3" s="35"/>
      <c r="Y3" s="34"/>
      <c r="Z3" s="34"/>
      <c r="AA3" s="34"/>
    </row>
    <row r="4" spans="1:27">
      <c r="A4" s="44" t="s">
        <v>1</v>
      </c>
      <c r="B4" s="44" t="s">
        <v>0</v>
      </c>
      <c r="C4" s="41" t="s">
        <v>4</v>
      </c>
      <c r="D4" s="41" t="s">
        <v>5</v>
      </c>
      <c r="E4" s="41" t="s">
        <v>6</v>
      </c>
      <c r="F4" s="41"/>
      <c r="G4" s="41"/>
      <c r="H4" s="41"/>
      <c r="I4" s="42"/>
      <c r="J4" s="41" t="s">
        <v>7</v>
      </c>
      <c r="K4" s="41"/>
      <c r="L4" s="42"/>
      <c r="M4" s="41"/>
      <c r="N4" s="41"/>
      <c r="O4" s="41"/>
      <c r="P4" s="41"/>
      <c r="Q4" s="42"/>
      <c r="R4" s="42"/>
      <c r="S4" s="41" t="s">
        <v>8</v>
      </c>
      <c r="T4" s="41"/>
      <c r="U4" s="41"/>
      <c r="V4" s="41"/>
      <c r="W4" s="42"/>
      <c r="X4" s="42" t="s">
        <v>9</v>
      </c>
      <c r="Y4" s="41" t="s">
        <v>10</v>
      </c>
      <c r="Z4" s="41" t="s">
        <v>11</v>
      </c>
      <c r="AA4" s="43" t="s">
        <v>12</v>
      </c>
    </row>
    <row r="5" spans="1:27" ht="48">
      <c r="A5" s="44"/>
      <c r="B5" s="44"/>
      <c r="C5" s="41"/>
      <c r="D5" s="41"/>
      <c r="E5" s="1" t="s">
        <v>13</v>
      </c>
      <c r="F5" s="1" t="s">
        <v>14</v>
      </c>
      <c r="G5" s="1" t="s">
        <v>15</v>
      </c>
      <c r="H5" s="1" t="s">
        <v>16</v>
      </c>
      <c r="I5" s="3" t="s">
        <v>17</v>
      </c>
      <c r="J5" s="1" t="s">
        <v>18</v>
      </c>
      <c r="K5" s="1" t="s">
        <v>19</v>
      </c>
      <c r="L5" s="2" t="s">
        <v>20</v>
      </c>
      <c r="M5" s="1" t="s">
        <v>21</v>
      </c>
      <c r="N5" s="1" t="s">
        <v>22</v>
      </c>
      <c r="O5" s="1" t="s">
        <v>23</v>
      </c>
      <c r="P5" s="1" t="s">
        <v>24</v>
      </c>
      <c r="Q5" s="2" t="s">
        <v>25</v>
      </c>
      <c r="R5" s="3" t="s">
        <v>26</v>
      </c>
      <c r="S5" s="1" t="s">
        <v>31</v>
      </c>
      <c r="T5" s="1" t="s">
        <v>27</v>
      </c>
      <c r="U5" s="1" t="s">
        <v>28</v>
      </c>
      <c r="V5" s="1" t="s">
        <v>29</v>
      </c>
      <c r="W5" s="14" t="s">
        <v>30</v>
      </c>
      <c r="X5" s="42"/>
      <c r="Y5" s="41"/>
      <c r="Z5" s="41"/>
      <c r="AA5" s="43"/>
    </row>
    <row r="6" spans="1:27" s="10" customFormat="1" ht="18" customHeight="1">
      <c r="A6" s="7" t="s">
        <v>40</v>
      </c>
      <c r="B6" s="8" t="s">
        <v>44</v>
      </c>
      <c r="C6" s="7">
        <v>2022</v>
      </c>
      <c r="D6" s="9" t="s">
        <v>46</v>
      </c>
      <c r="E6" s="7">
        <v>70</v>
      </c>
      <c r="F6" s="7">
        <v>5</v>
      </c>
      <c r="G6" s="7">
        <f>SUM(E6:F6)</f>
        <v>75</v>
      </c>
      <c r="H6" s="7">
        <v>108.5</v>
      </c>
      <c r="I6" s="13">
        <f>G6/H6*30</f>
        <v>20.737327188940093</v>
      </c>
      <c r="J6" s="7"/>
      <c r="K6" s="7"/>
      <c r="L6" s="7"/>
      <c r="M6" s="7">
        <v>15</v>
      </c>
      <c r="N6" s="7">
        <v>15</v>
      </c>
      <c r="O6" s="7">
        <v>1.4</v>
      </c>
      <c r="P6" s="7">
        <v>57.05</v>
      </c>
      <c r="Q6" s="13">
        <f>M6/N6*15+O6/P6*45</f>
        <v>16.104294478527606</v>
      </c>
      <c r="R6" s="13">
        <f>Q6</f>
        <v>16.104294478527606</v>
      </c>
      <c r="S6" s="7">
        <v>30</v>
      </c>
      <c r="T6" s="7">
        <v>0</v>
      </c>
      <c r="U6" s="7">
        <f>S6+T6</f>
        <v>30</v>
      </c>
      <c r="V6" s="7">
        <v>71</v>
      </c>
      <c r="W6" s="15">
        <f>U6/V6*10</f>
        <v>4.225352112676056</v>
      </c>
      <c r="X6" s="13">
        <f>I6+R6+W6</f>
        <v>41.066973780143755</v>
      </c>
      <c r="Y6" s="7">
        <f>RANK(X6,$X$6:$X$30,0)</f>
        <v>21</v>
      </c>
      <c r="Z6" s="7">
        <v>25</v>
      </c>
      <c r="AA6" s="19">
        <f>Y6/Z6*100%</f>
        <v>0.84</v>
      </c>
    </row>
    <row r="7" spans="1:27" s="10" customFormat="1" ht="18" customHeight="1">
      <c r="A7" s="7" t="s">
        <v>41</v>
      </c>
      <c r="B7" s="8" t="s">
        <v>34</v>
      </c>
      <c r="C7" s="7">
        <v>2022</v>
      </c>
      <c r="D7" s="9" t="s">
        <v>46</v>
      </c>
      <c r="E7" s="7">
        <v>69</v>
      </c>
      <c r="F7" s="7">
        <v>3.8</v>
      </c>
      <c r="G7" s="7">
        <f t="shared" ref="G7:G30" si="0">SUM(E7:F7)</f>
        <v>72.8</v>
      </c>
      <c r="H7" s="7">
        <v>108.5</v>
      </c>
      <c r="I7" s="13">
        <f t="shared" ref="I7:I30" si="1">G7/H7*30</f>
        <v>20.129032258064512</v>
      </c>
      <c r="J7" s="7"/>
      <c r="K7" s="7"/>
      <c r="L7" s="7"/>
      <c r="M7" s="7">
        <v>12</v>
      </c>
      <c r="N7" s="7">
        <v>15</v>
      </c>
      <c r="O7" s="7">
        <v>11.7</v>
      </c>
      <c r="P7" s="7">
        <v>57.05</v>
      </c>
      <c r="Q7" s="13">
        <f t="shared" ref="Q7:Q30" si="2">M7/N7*15+O7/P7*45</f>
        <v>21.22874671340929</v>
      </c>
      <c r="R7" s="13">
        <f t="shared" ref="R7:R30" si="3">Q7</f>
        <v>21.22874671340929</v>
      </c>
      <c r="S7" s="7">
        <v>30</v>
      </c>
      <c r="T7" s="7">
        <v>0</v>
      </c>
      <c r="U7" s="7">
        <f t="shared" ref="U7:U30" si="4">S7+T7</f>
        <v>30</v>
      </c>
      <c r="V7" s="7">
        <v>71</v>
      </c>
      <c r="W7" s="15">
        <f t="shared" ref="W7:W30" si="5">U7/V7*10</f>
        <v>4.225352112676056</v>
      </c>
      <c r="X7" s="13">
        <f t="shared" ref="X7:X30" si="6">I7+R7+W7</f>
        <v>45.583131084149862</v>
      </c>
      <c r="Y7" s="7">
        <f t="shared" ref="Y7:Y30" si="7">RANK(X7,$X$6:$X$30,0)</f>
        <v>14</v>
      </c>
      <c r="Z7" s="7">
        <v>25</v>
      </c>
      <c r="AA7" s="19">
        <f t="shared" ref="AA7:AA30" si="8">Y7/Z7*100%</f>
        <v>0.56000000000000005</v>
      </c>
    </row>
    <row r="8" spans="1:27" s="10" customFormat="1" ht="18" customHeight="1">
      <c r="A8" s="7" t="s">
        <v>35</v>
      </c>
      <c r="B8" s="8" t="s">
        <v>45</v>
      </c>
      <c r="C8" s="7">
        <v>2022</v>
      </c>
      <c r="D8" s="9" t="s">
        <v>46</v>
      </c>
      <c r="E8" s="7">
        <v>70</v>
      </c>
      <c r="F8" s="7">
        <v>5</v>
      </c>
      <c r="G8" s="7">
        <f t="shared" si="0"/>
        <v>75</v>
      </c>
      <c r="H8" s="7">
        <v>108.5</v>
      </c>
      <c r="I8" s="13">
        <f t="shared" si="1"/>
        <v>20.737327188940093</v>
      </c>
      <c r="J8" s="7"/>
      <c r="K8" s="7"/>
      <c r="L8" s="7"/>
      <c r="M8" s="7">
        <v>15</v>
      </c>
      <c r="N8" s="7">
        <v>15</v>
      </c>
      <c r="O8" s="7">
        <v>3.3</v>
      </c>
      <c r="P8" s="7">
        <v>57.05</v>
      </c>
      <c r="Q8" s="13">
        <f t="shared" si="2"/>
        <v>17.602979842243645</v>
      </c>
      <c r="R8" s="13">
        <f t="shared" si="3"/>
        <v>17.602979842243645</v>
      </c>
      <c r="S8" s="7">
        <v>30</v>
      </c>
      <c r="T8" s="7">
        <v>4.8</v>
      </c>
      <c r="U8" s="7">
        <f t="shared" si="4"/>
        <v>34.799999999999997</v>
      </c>
      <c r="V8" s="7">
        <v>71</v>
      </c>
      <c r="W8" s="15">
        <f t="shared" si="5"/>
        <v>4.901408450704225</v>
      </c>
      <c r="X8" s="13">
        <f t="shared" si="6"/>
        <v>43.241715481887965</v>
      </c>
      <c r="Y8" s="7">
        <f t="shared" si="7"/>
        <v>16</v>
      </c>
      <c r="Z8" s="7">
        <v>25</v>
      </c>
      <c r="AA8" s="19">
        <f t="shared" si="8"/>
        <v>0.64</v>
      </c>
    </row>
    <row r="9" spans="1:27" s="10" customFormat="1" ht="18" customHeight="1">
      <c r="A9" s="7" t="s">
        <v>36</v>
      </c>
      <c r="B9" s="8" t="s">
        <v>42</v>
      </c>
      <c r="C9" s="7">
        <v>2022</v>
      </c>
      <c r="D9" s="9" t="s">
        <v>46</v>
      </c>
      <c r="E9" s="7">
        <v>69</v>
      </c>
      <c r="F9" s="7">
        <v>5</v>
      </c>
      <c r="G9" s="7">
        <f t="shared" si="0"/>
        <v>74</v>
      </c>
      <c r="H9" s="7">
        <v>108.5</v>
      </c>
      <c r="I9" s="13">
        <f t="shared" si="1"/>
        <v>20.460829493087559</v>
      </c>
      <c r="J9" s="7"/>
      <c r="K9" s="7"/>
      <c r="L9" s="7"/>
      <c r="M9" s="7">
        <v>15</v>
      </c>
      <c r="N9" s="7">
        <v>15</v>
      </c>
      <c r="O9" s="7">
        <v>2.7</v>
      </c>
      <c r="P9" s="7">
        <v>57.05</v>
      </c>
      <c r="Q9" s="13">
        <f t="shared" si="2"/>
        <v>17.129710780017529</v>
      </c>
      <c r="R9" s="13">
        <f t="shared" si="3"/>
        <v>17.129710780017529</v>
      </c>
      <c r="S9" s="7">
        <v>30</v>
      </c>
      <c r="T9" s="7">
        <v>4</v>
      </c>
      <c r="U9" s="7">
        <f t="shared" si="4"/>
        <v>34</v>
      </c>
      <c r="V9" s="7">
        <v>71</v>
      </c>
      <c r="W9" s="15">
        <f t="shared" si="5"/>
        <v>4.788732394366197</v>
      </c>
      <c r="X9" s="13">
        <f t="shared" si="6"/>
        <v>42.379272667471291</v>
      </c>
      <c r="Y9" s="7">
        <f t="shared" si="7"/>
        <v>18</v>
      </c>
      <c r="Z9" s="7">
        <v>25</v>
      </c>
      <c r="AA9" s="19">
        <f t="shared" si="8"/>
        <v>0.72</v>
      </c>
    </row>
    <row r="10" spans="1:27" s="10" customFormat="1" ht="18" customHeight="1">
      <c r="A10" s="7" t="s">
        <v>38</v>
      </c>
      <c r="B10" s="8" t="s">
        <v>37</v>
      </c>
      <c r="C10" s="7">
        <v>2022</v>
      </c>
      <c r="D10" s="9" t="s">
        <v>46</v>
      </c>
      <c r="E10" s="7">
        <v>70</v>
      </c>
      <c r="F10" s="7">
        <v>25</v>
      </c>
      <c r="G10" s="7">
        <f t="shared" si="0"/>
        <v>95</v>
      </c>
      <c r="H10" s="7">
        <v>108.5</v>
      </c>
      <c r="I10" s="13">
        <f t="shared" si="1"/>
        <v>26.267281105990783</v>
      </c>
      <c r="J10" s="7"/>
      <c r="K10" s="7"/>
      <c r="L10" s="7"/>
      <c r="M10" s="7">
        <v>15</v>
      </c>
      <c r="N10" s="7">
        <v>15</v>
      </c>
      <c r="O10" s="7">
        <v>17.850000000000001</v>
      </c>
      <c r="P10" s="7">
        <v>57.05</v>
      </c>
      <c r="Q10" s="13">
        <f t="shared" si="2"/>
        <v>29.079754601226995</v>
      </c>
      <c r="R10" s="13">
        <f t="shared" si="3"/>
        <v>29.079754601226995</v>
      </c>
      <c r="S10" s="7">
        <v>30</v>
      </c>
      <c r="T10" s="7">
        <v>24</v>
      </c>
      <c r="U10" s="7">
        <f t="shared" si="4"/>
        <v>54</v>
      </c>
      <c r="V10" s="7">
        <v>71</v>
      </c>
      <c r="W10" s="15">
        <f t="shared" si="5"/>
        <v>7.605633802816901</v>
      </c>
      <c r="X10" s="13">
        <f t="shared" si="6"/>
        <v>62.952669510034681</v>
      </c>
      <c r="Y10" s="7">
        <f t="shared" si="7"/>
        <v>7</v>
      </c>
      <c r="Z10" s="7">
        <v>25</v>
      </c>
      <c r="AA10" s="19">
        <f t="shared" si="8"/>
        <v>0.28000000000000003</v>
      </c>
    </row>
    <row r="11" spans="1:27" s="10" customFormat="1" ht="18" customHeight="1">
      <c r="A11" s="7" t="s">
        <v>43</v>
      </c>
      <c r="B11" s="8" t="s">
        <v>39</v>
      </c>
      <c r="C11" s="7">
        <v>2022</v>
      </c>
      <c r="D11" s="9" t="s">
        <v>46</v>
      </c>
      <c r="E11" s="7">
        <v>70</v>
      </c>
      <c r="F11" s="7">
        <v>16</v>
      </c>
      <c r="G11" s="7">
        <f t="shared" si="0"/>
        <v>86</v>
      </c>
      <c r="H11" s="7">
        <v>108.5</v>
      </c>
      <c r="I11" s="13">
        <f t="shared" si="1"/>
        <v>23.778801843317972</v>
      </c>
      <c r="J11" s="7"/>
      <c r="K11" s="7"/>
      <c r="L11" s="7"/>
      <c r="M11" s="7">
        <v>15</v>
      </c>
      <c r="N11" s="7">
        <v>15</v>
      </c>
      <c r="O11" s="7">
        <v>12.45</v>
      </c>
      <c r="P11" s="7">
        <v>57.05</v>
      </c>
      <c r="Q11" s="13">
        <f t="shared" si="2"/>
        <v>24.820333041191937</v>
      </c>
      <c r="R11" s="13">
        <f t="shared" si="3"/>
        <v>24.820333041191937</v>
      </c>
      <c r="S11" s="7">
        <v>30</v>
      </c>
      <c r="T11" s="7">
        <v>13.8</v>
      </c>
      <c r="U11" s="7">
        <f t="shared" si="4"/>
        <v>43.8</v>
      </c>
      <c r="V11" s="7">
        <v>71</v>
      </c>
      <c r="W11" s="15">
        <f t="shared" si="5"/>
        <v>6.169014084507042</v>
      </c>
      <c r="X11" s="13">
        <f t="shared" si="6"/>
        <v>54.768148969016949</v>
      </c>
      <c r="Y11" s="7">
        <f t="shared" si="7"/>
        <v>9</v>
      </c>
      <c r="Z11" s="7">
        <v>25</v>
      </c>
      <c r="AA11" s="19">
        <f t="shared" si="8"/>
        <v>0.36</v>
      </c>
    </row>
    <row r="12" spans="1:27" s="10" customFormat="1" ht="18" customHeight="1">
      <c r="A12" s="7" t="s">
        <v>48</v>
      </c>
      <c r="B12" s="8" t="s">
        <v>47</v>
      </c>
      <c r="C12" s="7">
        <v>2022</v>
      </c>
      <c r="D12" s="9" t="s">
        <v>57</v>
      </c>
      <c r="E12" s="7">
        <v>70</v>
      </c>
      <c r="F12" s="7">
        <v>2</v>
      </c>
      <c r="G12" s="7">
        <f t="shared" si="0"/>
        <v>72</v>
      </c>
      <c r="H12" s="7">
        <v>108.5</v>
      </c>
      <c r="I12" s="13">
        <f t="shared" si="1"/>
        <v>19.907834101382488</v>
      </c>
      <c r="J12" s="7"/>
      <c r="K12" s="7"/>
      <c r="L12" s="7"/>
      <c r="M12" s="7">
        <v>13</v>
      </c>
      <c r="N12" s="7">
        <v>15</v>
      </c>
      <c r="O12" s="7">
        <v>0.4</v>
      </c>
      <c r="P12" s="7">
        <v>57.05</v>
      </c>
      <c r="Q12" s="13">
        <f t="shared" si="2"/>
        <v>13.315512708150745</v>
      </c>
      <c r="R12" s="13">
        <f t="shared" si="3"/>
        <v>13.315512708150745</v>
      </c>
      <c r="S12" s="7">
        <v>30</v>
      </c>
      <c r="T12" s="7">
        <v>0</v>
      </c>
      <c r="U12" s="7">
        <f t="shared" si="4"/>
        <v>30</v>
      </c>
      <c r="V12" s="7">
        <v>71</v>
      </c>
      <c r="W12" s="15">
        <f t="shared" si="5"/>
        <v>4.225352112676056</v>
      </c>
      <c r="X12" s="13">
        <f t="shared" si="6"/>
        <v>37.448698922209289</v>
      </c>
      <c r="Y12" s="7">
        <f t="shared" si="7"/>
        <v>25</v>
      </c>
      <c r="Z12" s="7">
        <v>25</v>
      </c>
      <c r="AA12" s="19">
        <f t="shared" si="8"/>
        <v>1</v>
      </c>
    </row>
    <row r="13" spans="1:27" s="10" customFormat="1" ht="18" customHeight="1">
      <c r="A13" s="7" t="s">
        <v>50</v>
      </c>
      <c r="B13" s="8" t="s">
        <v>49</v>
      </c>
      <c r="C13" s="7">
        <v>2022</v>
      </c>
      <c r="D13" s="9" t="s">
        <v>57</v>
      </c>
      <c r="E13" s="7">
        <v>70</v>
      </c>
      <c r="F13" s="7">
        <v>21</v>
      </c>
      <c r="G13" s="7">
        <f t="shared" si="0"/>
        <v>91</v>
      </c>
      <c r="H13" s="7">
        <v>108.5</v>
      </c>
      <c r="I13" s="13">
        <f t="shared" si="1"/>
        <v>25.161290322580648</v>
      </c>
      <c r="J13" s="7"/>
      <c r="K13" s="7"/>
      <c r="L13" s="7"/>
      <c r="M13" s="7">
        <v>15</v>
      </c>
      <c r="N13" s="7">
        <v>15</v>
      </c>
      <c r="O13" s="7">
        <v>48.3</v>
      </c>
      <c r="P13" s="7">
        <v>57.05</v>
      </c>
      <c r="Q13" s="13">
        <f t="shared" si="2"/>
        <v>53.098159509202453</v>
      </c>
      <c r="R13" s="13">
        <f t="shared" si="3"/>
        <v>53.098159509202453</v>
      </c>
      <c r="S13" s="7">
        <v>30</v>
      </c>
      <c r="T13" s="7">
        <v>10</v>
      </c>
      <c r="U13" s="7">
        <f t="shared" si="4"/>
        <v>40</v>
      </c>
      <c r="V13" s="7">
        <v>71</v>
      </c>
      <c r="W13" s="15">
        <f t="shared" si="5"/>
        <v>5.6338028169014089</v>
      </c>
      <c r="X13" s="13">
        <f t="shared" si="6"/>
        <v>83.893252648684509</v>
      </c>
      <c r="Y13" s="7">
        <f t="shared" si="7"/>
        <v>2</v>
      </c>
      <c r="Z13" s="7">
        <v>25</v>
      </c>
      <c r="AA13" s="19">
        <f t="shared" si="8"/>
        <v>0.08</v>
      </c>
    </row>
    <row r="14" spans="1:27" s="10" customFormat="1" ht="18" customHeight="1">
      <c r="A14" s="7" t="s">
        <v>52</v>
      </c>
      <c r="B14" s="8" t="s">
        <v>51</v>
      </c>
      <c r="C14" s="7">
        <v>2022</v>
      </c>
      <c r="D14" s="9" t="s">
        <v>57</v>
      </c>
      <c r="E14" s="7">
        <v>70</v>
      </c>
      <c r="F14" s="7">
        <v>10</v>
      </c>
      <c r="G14" s="7">
        <f t="shared" si="0"/>
        <v>80</v>
      </c>
      <c r="H14" s="7">
        <v>108.5</v>
      </c>
      <c r="I14" s="13">
        <f t="shared" si="1"/>
        <v>22.119815668202765</v>
      </c>
      <c r="J14" s="7"/>
      <c r="K14" s="7"/>
      <c r="L14" s="7"/>
      <c r="M14" s="7">
        <v>15</v>
      </c>
      <c r="N14" s="7">
        <v>15</v>
      </c>
      <c r="O14" s="7">
        <v>37.25</v>
      </c>
      <c r="P14" s="7">
        <v>57.05</v>
      </c>
      <c r="Q14" s="13">
        <f t="shared" si="2"/>
        <v>44.382120946538123</v>
      </c>
      <c r="R14" s="13">
        <f t="shared" si="3"/>
        <v>44.382120946538123</v>
      </c>
      <c r="S14" s="7">
        <v>30</v>
      </c>
      <c r="T14" s="7">
        <v>10</v>
      </c>
      <c r="U14" s="7">
        <f t="shared" si="4"/>
        <v>40</v>
      </c>
      <c r="V14" s="7">
        <v>71</v>
      </c>
      <c r="W14" s="15">
        <f t="shared" si="5"/>
        <v>5.6338028169014089</v>
      </c>
      <c r="X14" s="13">
        <f t="shared" si="6"/>
        <v>72.135739431642293</v>
      </c>
      <c r="Y14" s="7">
        <f t="shared" si="7"/>
        <v>4</v>
      </c>
      <c r="Z14" s="7">
        <v>25</v>
      </c>
      <c r="AA14" s="19">
        <f t="shared" si="8"/>
        <v>0.16</v>
      </c>
    </row>
    <row r="15" spans="1:27" s="10" customFormat="1" ht="18" customHeight="1">
      <c r="A15" s="7" t="s">
        <v>54</v>
      </c>
      <c r="B15" s="8" t="s">
        <v>53</v>
      </c>
      <c r="C15" s="7">
        <v>2022</v>
      </c>
      <c r="D15" s="9" t="s">
        <v>57</v>
      </c>
      <c r="E15" s="7">
        <v>70</v>
      </c>
      <c r="F15" s="7">
        <v>11.5</v>
      </c>
      <c r="G15" s="7">
        <f t="shared" si="0"/>
        <v>81.5</v>
      </c>
      <c r="H15" s="7">
        <v>108.5</v>
      </c>
      <c r="I15" s="13">
        <f t="shared" si="1"/>
        <v>22.534562211981566</v>
      </c>
      <c r="J15" s="7"/>
      <c r="K15" s="7"/>
      <c r="L15" s="7"/>
      <c r="M15" s="7">
        <v>15</v>
      </c>
      <c r="N15" s="7">
        <v>15</v>
      </c>
      <c r="O15" s="7">
        <v>10.199999999999999</v>
      </c>
      <c r="P15" s="7">
        <v>57.05</v>
      </c>
      <c r="Q15" s="13">
        <f t="shared" si="2"/>
        <v>23.045574057843996</v>
      </c>
      <c r="R15" s="13">
        <f t="shared" si="3"/>
        <v>23.045574057843996</v>
      </c>
      <c r="S15" s="7">
        <v>30</v>
      </c>
      <c r="T15" s="7">
        <v>0</v>
      </c>
      <c r="U15" s="7">
        <f t="shared" si="4"/>
        <v>30</v>
      </c>
      <c r="V15" s="7">
        <v>71</v>
      </c>
      <c r="W15" s="15">
        <f t="shared" si="5"/>
        <v>4.225352112676056</v>
      </c>
      <c r="X15" s="13">
        <f t="shared" si="6"/>
        <v>49.805488382501615</v>
      </c>
      <c r="Y15" s="7">
        <f t="shared" si="7"/>
        <v>11</v>
      </c>
      <c r="Z15" s="7">
        <v>25</v>
      </c>
      <c r="AA15" s="19">
        <f t="shared" si="8"/>
        <v>0.44</v>
      </c>
    </row>
    <row r="16" spans="1:27" s="10" customFormat="1" ht="18" customHeight="1">
      <c r="A16" s="7" t="s">
        <v>56</v>
      </c>
      <c r="B16" s="8" t="s">
        <v>55</v>
      </c>
      <c r="C16" s="7">
        <v>2022</v>
      </c>
      <c r="D16" s="9" t="s">
        <v>57</v>
      </c>
      <c r="E16" s="7">
        <v>70</v>
      </c>
      <c r="F16" s="7">
        <v>5.5</v>
      </c>
      <c r="G16" s="7">
        <f t="shared" si="0"/>
        <v>75.5</v>
      </c>
      <c r="H16" s="7">
        <v>108.5</v>
      </c>
      <c r="I16" s="13">
        <f t="shared" si="1"/>
        <v>20.875576036866359</v>
      </c>
      <c r="J16" s="7"/>
      <c r="K16" s="7"/>
      <c r="L16" s="7"/>
      <c r="M16" s="7">
        <v>15</v>
      </c>
      <c r="N16" s="7">
        <v>15</v>
      </c>
      <c r="O16" s="7">
        <v>57.05</v>
      </c>
      <c r="P16" s="7">
        <v>57.05</v>
      </c>
      <c r="Q16" s="13">
        <f t="shared" si="2"/>
        <v>60</v>
      </c>
      <c r="R16" s="13">
        <f t="shared" si="3"/>
        <v>60</v>
      </c>
      <c r="S16" s="7">
        <v>30</v>
      </c>
      <c r="T16" s="7">
        <v>4</v>
      </c>
      <c r="U16" s="7">
        <f t="shared" si="4"/>
        <v>34</v>
      </c>
      <c r="V16" s="7">
        <v>71</v>
      </c>
      <c r="W16" s="15">
        <f t="shared" si="5"/>
        <v>4.788732394366197</v>
      </c>
      <c r="X16" s="13">
        <f t="shared" si="6"/>
        <v>85.664308431232556</v>
      </c>
      <c r="Y16" s="7">
        <f t="shared" si="7"/>
        <v>1</v>
      </c>
      <c r="Z16" s="7">
        <v>25</v>
      </c>
      <c r="AA16" s="19">
        <f t="shared" si="8"/>
        <v>0.04</v>
      </c>
    </row>
    <row r="17" spans="1:29" s="10" customFormat="1" ht="18" customHeight="1">
      <c r="A17" s="7" t="s">
        <v>59</v>
      </c>
      <c r="B17" s="8" t="s">
        <v>58</v>
      </c>
      <c r="C17" s="7">
        <v>2022</v>
      </c>
      <c r="D17" s="9" t="s">
        <v>86</v>
      </c>
      <c r="E17" s="7">
        <v>70</v>
      </c>
      <c r="F17" s="7">
        <v>7</v>
      </c>
      <c r="G17" s="7">
        <f t="shared" si="0"/>
        <v>77</v>
      </c>
      <c r="H17" s="7">
        <v>108.5</v>
      </c>
      <c r="I17" s="13">
        <f t="shared" si="1"/>
        <v>21.290322580645164</v>
      </c>
      <c r="J17" s="7"/>
      <c r="K17" s="7"/>
      <c r="L17" s="7"/>
      <c r="M17" s="7">
        <v>14</v>
      </c>
      <c r="N17" s="7">
        <v>15</v>
      </c>
      <c r="O17" s="7">
        <v>1</v>
      </c>
      <c r="P17" s="7">
        <v>57.05</v>
      </c>
      <c r="Q17" s="13">
        <f t="shared" si="2"/>
        <v>14.788781770376863</v>
      </c>
      <c r="R17" s="13">
        <f t="shared" si="3"/>
        <v>14.788781770376863</v>
      </c>
      <c r="S17" s="7">
        <v>30</v>
      </c>
      <c r="T17" s="7">
        <v>1</v>
      </c>
      <c r="U17" s="7">
        <f t="shared" si="4"/>
        <v>31</v>
      </c>
      <c r="V17" s="7">
        <v>71</v>
      </c>
      <c r="W17" s="15">
        <f t="shared" si="5"/>
        <v>4.3661971830985911</v>
      </c>
      <c r="X17" s="13">
        <f t="shared" si="6"/>
        <v>40.445301534120617</v>
      </c>
      <c r="Y17" s="7">
        <f t="shared" si="7"/>
        <v>22</v>
      </c>
      <c r="Z17" s="7">
        <v>25</v>
      </c>
      <c r="AA17" s="19">
        <f t="shared" si="8"/>
        <v>0.88</v>
      </c>
    </row>
    <row r="18" spans="1:29" s="10" customFormat="1" ht="18" customHeight="1">
      <c r="A18" s="7" t="s">
        <v>61</v>
      </c>
      <c r="B18" s="8" t="s">
        <v>60</v>
      </c>
      <c r="C18" s="7">
        <v>2022</v>
      </c>
      <c r="D18" s="9" t="s">
        <v>86</v>
      </c>
      <c r="E18" s="7">
        <v>69</v>
      </c>
      <c r="F18" s="7">
        <v>2.5</v>
      </c>
      <c r="G18" s="7">
        <f t="shared" si="0"/>
        <v>71.5</v>
      </c>
      <c r="H18" s="7">
        <v>108.5</v>
      </c>
      <c r="I18" s="13">
        <f t="shared" si="1"/>
        <v>19.769585253456221</v>
      </c>
      <c r="J18" s="7"/>
      <c r="K18" s="7"/>
      <c r="L18" s="7"/>
      <c r="M18" s="7">
        <v>12</v>
      </c>
      <c r="N18" s="7">
        <v>15</v>
      </c>
      <c r="O18" s="7">
        <v>2.5</v>
      </c>
      <c r="P18" s="7">
        <v>57.05</v>
      </c>
      <c r="Q18" s="13">
        <f t="shared" si="2"/>
        <v>13.971954425942156</v>
      </c>
      <c r="R18" s="13">
        <f t="shared" si="3"/>
        <v>13.971954425942156</v>
      </c>
      <c r="S18" s="7">
        <v>30</v>
      </c>
      <c r="T18" s="7">
        <v>0</v>
      </c>
      <c r="U18" s="7">
        <f t="shared" si="4"/>
        <v>30</v>
      </c>
      <c r="V18" s="7">
        <v>71</v>
      </c>
      <c r="W18" s="15">
        <f t="shared" si="5"/>
        <v>4.225352112676056</v>
      </c>
      <c r="X18" s="13">
        <f t="shared" si="6"/>
        <v>37.966891792074435</v>
      </c>
      <c r="Y18" s="7">
        <f t="shared" si="7"/>
        <v>24</v>
      </c>
      <c r="Z18" s="7">
        <v>25</v>
      </c>
      <c r="AA18" s="19">
        <f t="shared" si="8"/>
        <v>0.96</v>
      </c>
    </row>
    <row r="19" spans="1:29" s="10" customFormat="1" ht="18" customHeight="1">
      <c r="A19" s="7" t="s">
        <v>63</v>
      </c>
      <c r="B19" s="8" t="s">
        <v>62</v>
      </c>
      <c r="C19" s="7">
        <v>2022</v>
      </c>
      <c r="D19" s="9" t="s">
        <v>86</v>
      </c>
      <c r="E19" s="7">
        <v>70</v>
      </c>
      <c r="F19" s="7">
        <v>11</v>
      </c>
      <c r="G19" s="7">
        <f t="shared" si="0"/>
        <v>81</v>
      </c>
      <c r="H19" s="7">
        <v>108.5</v>
      </c>
      <c r="I19" s="13">
        <f t="shared" si="1"/>
        <v>22.396313364055299</v>
      </c>
      <c r="J19" s="7"/>
      <c r="K19" s="7"/>
      <c r="L19" s="7"/>
      <c r="M19" s="7">
        <v>13</v>
      </c>
      <c r="N19" s="7">
        <v>15</v>
      </c>
      <c r="O19" s="7">
        <v>2.7</v>
      </c>
      <c r="P19" s="7">
        <v>57.05</v>
      </c>
      <c r="Q19" s="13">
        <f t="shared" si="2"/>
        <v>15.129710780017529</v>
      </c>
      <c r="R19" s="13">
        <f t="shared" si="3"/>
        <v>15.129710780017529</v>
      </c>
      <c r="S19" s="7">
        <v>30</v>
      </c>
      <c r="T19" s="7">
        <v>0</v>
      </c>
      <c r="U19" s="7">
        <f t="shared" si="4"/>
        <v>30</v>
      </c>
      <c r="V19" s="7">
        <v>71</v>
      </c>
      <c r="W19" s="15">
        <f t="shared" si="5"/>
        <v>4.225352112676056</v>
      </c>
      <c r="X19" s="13">
        <f t="shared" si="6"/>
        <v>41.751376256748884</v>
      </c>
      <c r="Y19" s="7">
        <f t="shared" si="7"/>
        <v>20</v>
      </c>
      <c r="Z19" s="7">
        <v>25</v>
      </c>
      <c r="AA19" s="19">
        <f t="shared" si="8"/>
        <v>0.8</v>
      </c>
    </row>
    <row r="20" spans="1:29" s="10" customFormat="1" ht="18" customHeight="1">
      <c r="A20" s="7" t="s">
        <v>65</v>
      </c>
      <c r="B20" s="8" t="s">
        <v>64</v>
      </c>
      <c r="C20" s="7">
        <v>2022</v>
      </c>
      <c r="D20" s="9" t="s">
        <v>86</v>
      </c>
      <c r="E20" s="7">
        <v>70</v>
      </c>
      <c r="F20" s="7">
        <v>20.5</v>
      </c>
      <c r="G20" s="7">
        <f t="shared" si="0"/>
        <v>90.5</v>
      </c>
      <c r="H20" s="7">
        <v>108.5</v>
      </c>
      <c r="I20" s="13">
        <f t="shared" si="1"/>
        <v>25.023041474654381</v>
      </c>
      <c r="J20" s="7"/>
      <c r="K20" s="7"/>
      <c r="L20" s="7"/>
      <c r="M20" s="7">
        <v>15</v>
      </c>
      <c r="N20" s="7">
        <v>15</v>
      </c>
      <c r="O20" s="7">
        <v>27.25</v>
      </c>
      <c r="P20" s="7">
        <v>57.05</v>
      </c>
      <c r="Q20" s="13">
        <f t="shared" si="2"/>
        <v>36.494303242769504</v>
      </c>
      <c r="R20" s="13">
        <f t="shared" si="3"/>
        <v>36.494303242769504</v>
      </c>
      <c r="S20" s="7">
        <v>30</v>
      </c>
      <c r="T20" s="7">
        <v>10</v>
      </c>
      <c r="U20" s="7">
        <f t="shared" si="4"/>
        <v>40</v>
      </c>
      <c r="V20" s="7">
        <v>71</v>
      </c>
      <c r="W20" s="15">
        <f t="shared" si="5"/>
        <v>5.6338028169014089</v>
      </c>
      <c r="X20" s="13">
        <f t="shared" si="6"/>
        <v>67.15114753432529</v>
      </c>
      <c r="Y20" s="7">
        <f t="shared" si="7"/>
        <v>5</v>
      </c>
      <c r="Z20" s="7">
        <v>25</v>
      </c>
      <c r="AA20" s="19">
        <f t="shared" si="8"/>
        <v>0.2</v>
      </c>
    </row>
    <row r="21" spans="1:29" s="10" customFormat="1" ht="18" customHeight="1">
      <c r="A21" s="7" t="s">
        <v>67</v>
      </c>
      <c r="B21" s="8" t="s">
        <v>66</v>
      </c>
      <c r="C21" s="7">
        <v>2022</v>
      </c>
      <c r="D21" s="9" t="s">
        <v>86</v>
      </c>
      <c r="E21" s="7">
        <v>70</v>
      </c>
      <c r="F21" s="7">
        <v>16.5</v>
      </c>
      <c r="G21" s="7">
        <f t="shared" si="0"/>
        <v>86.5</v>
      </c>
      <c r="H21" s="7">
        <v>108.5</v>
      </c>
      <c r="I21" s="13">
        <f t="shared" si="1"/>
        <v>23.917050691244238</v>
      </c>
      <c r="J21" s="7"/>
      <c r="K21" s="7"/>
      <c r="L21" s="7"/>
      <c r="M21" s="7">
        <v>15</v>
      </c>
      <c r="N21" s="7">
        <v>15</v>
      </c>
      <c r="O21" s="7">
        <v>12.45</v>
      </c>
      <c r="P21" s="7">
        <v>57.05</v>
      </c>
      <c r="Q21" s="13">
        <f t="shared" si="2"/>
        <v>24.820333041191937</v>
      </c>
      <c r="R21" s="13">
        <f t="shared" si="3"/>
        <v>24.820333041191937</v>
      </c>
      <c r="S21" s="7">
        <v>30</v>
      </c>
      <c r="T21" s="7">
        <v>2.8</v>
      </c>
      <c r="U21" s="7">
        <f t="shared" si="4"/>
        <v>32.799999999999997</v>
      </c>
      <c r="V21" s="7">
        <v>71</v>
      </c>
      <c r="W21" s="15">
        <f t="shared" si="5"/>
        <v>4.6197183098591541</v>
      </c>
      <c r="X21" s="13">
        <f t="shared" si="6"/>
        <v>53.357102042295324</v>
      </c>
      <c r="Y21" s="7">
        <f t="shared" si="7"/>
        <v>10</v>
      </c>
      <c r="Z21" s="7">
        <v>25</v>
      </c>
      <c r="AA21" s="19">
        <f t="shared" si="8"/>
        <v>0.4</v>
      </c>
    </row>
    <row r="22" spans="1:29" s="10" customFormat="1" ht="18" customHeight="1">
      <c r="A22" s="7" t="s">
        <v>69</v>
      </c>
      <c r="B22" s="8" t="s">
        <v>68</v>
      </c>
      <c r="C22" s="7">
        <v>2022</v>
      </c>
      <c r="D22" s="9" t="s">
        <v>86</v>
      </c>
      <c r="E22" s="7">
        <v>70</v>
      </c>
      <c r="F22" s="7">
        <v>8.5</v>
      </c>
      <c r="G22" s="7">
        <f t="shared" si="0"/>
        <v>78.5</v>
      </c>
      <c r="H22" s="7">
        <v>108.5</v>
      </c>
      <c r="I22" s="13">
        <f t="shared" si="1"/>
        <v>21.705069124423961</v>
      </c>
      <c r="J22" s="7"/>
      <c r="K22" s="7"/>
      <c r="L22" s="7"/>
      <c r="M22" s="7">
        <v>14</v>
      </c>
      <c r="N22" s="7">
        <v>15</v>
      </c>
      <c r="O22" s="7">
        <v>10.199999999999999</v>
      </c>
      <c r="P22" s="7">
        <v>57.05</v>
      </c>
      <c r="Q22" s="13">
        <f t="shared" si="2"/>
        <v>22.045574057843996</v>
      </c>
      <c r="R22" s="13">
        <f t="shared" si="3"/>
        <v>22.045574057843996</v>
      </c>
      <c r="S22" s="7">
        <v>30</v>
      </c>
      <c r="T22" s="7">
        <v>0</v>
      </c>
      <c r="U22" s="7">
        <f t="shared" si="4"/>
        <v>30</v>
      </c>
      <c r="V22" s="7">
        <v>71</v>
      </c>
      <c r="W22" s="15">
        <f t="shared" si="5"/>
        <v>4.225352112676056</v>
      </c>
      <c r="X22" s="13">
        <f t="shared" si="6"/>
        <v>47.975995294944013</v>
      </c>
      <c r="Y22" s="7">
        <f t="shared" si="7"/>
        <v>12</v>
      </c>
      <c r="Z22" s="7">
        <v>25</v>
      </c>
      <c r="AA22" s="19">
        <f t="shared" si="8"/>
        <v>0.48</v>
      </c>
    </row>
    <row r="23" spans="1:29" s="10" customFormat="1" ht="18" customHeight="1">
      <c r="A23" s="7" t="s">
        <v>71</v>
      </c>
      <c r="B23" s="8" t="s">
        <v>70</v>
      </c>
      <c r="C23" s="7">
        <v>2022</v>
      </c>
      <c r="D23" s="9" t="s">
        <v>86</v>
      </c>
      <c r="E23" s="7">
        <v>70</v>
      </c>
      <c r="F23" s="7">
        <v>24.5</v>
      </c>
      <c r="G23" s="7">
        <f t="shared" si="0"/>
        <v>94.5</v>
      </c>
      <c r="H23" s="7">
        <v>108.5</v>
      </c>
      <c r="I23" s="13">
        <f t="shared" si="1"/>
        <v>26.129032258064516</v>
      </c>
      <c r="J23" s="7"/>
      <c r="K23" s="7"/>
      <c r="L23" s="7"/>
      <c r="M23" s="7">
        <v>15</v>
      </c>
      <c r="N23" s="7">
        <v>15</v>
      </c>
      <c r="O23" s="7">
        <v>20.75</v>
      </c>
      <c r="P23" s="7">
        <v>57.05</v>
      </c>
      <c r="Q23" s="13">
        <f t="shared" si="2"/>
        <v>31.367221735319895</v>
      </c>
      <c r="R23" s="13">
        <f t="shared" si="3"/>
        <v>31.367221735319895</v>
      </c>
      <c r="S23" s="7">
        <v>30</v>
      </c>
      <c r="T23" s="7">
        <v>13</v>
      </c>
      <c r="U23" s="7">
        <f t="shared" si="4"/>
        <v>43</v>
      </c>
      <c r="V23" s="7">
        <v>71</v>
      </c>
      <c r="W23" s="15">
        <f t="shared" si="5"/>
        <v>6.056338028169014</v>
      </c>
      <c r="X23" s="13">
        <f t="shared" si="6"/>
        <v>63.55259202155343</v>
      </c>
      <c r="Y23" s="7">
        <f t="shared" si="7"/>
        <v>6</v>
      </c>
      <c r="Z23" s="7">
        <v>25</v>
      </c>
      <c r="AA23" s="19">
        <f t="shared" si="8"/>
        <v>0.24</v>
      </c>
      <c r="AB23" s="11"/>
      <c r="AC23" s="11"/>
    </row>
    <row r="24" spans="1:29" s="10" customFormat="1" ht="18" customHeight="1">
      <c r="A24" s="7" t="s">
        <v>73</v>
      </c>
      <c r="B24" s="8" t="s">
        <v>72</v>
      </c>
      <c r="C24" s="7">
        <v>2022</v>
      </c>
      <c r="D24" s="9" t="s">
        <v>86</v>
      </c>
      <c r="E24" s="7">
        <v>70</v>
      </c>
      <c r="F24" s="7">
        <v>7.5</v>
      </c>
      <c r="G24" s="7">
        <f t="shared" si="0"/>
        <v>77.5</v>
      </c>
      <c r="H24" s="7">
        <v>108.5</v>
      </c>
      <c r="I24" s="13">
        <f t="shared" si="1"/>
        <v>21.428571428571431</v>
      </c>
      <c r="J24" s="7"/>
      <c r="K24" s="7"/>
      <c r="L24" s="7"/>
      <c r="M24" s="7">
        <v>15</v>
      </c>
      <c r="N24" s="7">
        <v>15</v>
      </c>
      <c r="O24" s="7">
        <v>2.5</v>
      </c>
      <c r="P24" s="7">
        <v>57.05</v>
      </c>
      <c r="Q24" s="13">
        <f t="shared" si="2"/>
        <v>16.971954425942155</v>
      </c>
      <c r="R24" s="13">
        <f t="shared" si="3"/>
        <v>16.971954425942155</v>
      </c>
      <c r="S24" s="7">
        <v>30</v>
      </c>
      <c r="T24" s="7">
        <v>0</v>
      </c>
      <c r="U24" s="7">
        <f t="shared" si="4"/>
        <v>30</v>
      </c>
      <c r="V24" s="7">
        <v>71</v>
      </c>
      <c r="W24" s="15">
        <f t="shared" si="5"/>
        <v>4.225352112676056</v>
      </c>
      <c r="X24" s="13">
        <f t="shared" si="6"/>
        <v>42.625877967189645</v>
      </c>
      <c r="Y24" s="7">
        <f t="shared" si="7"/>
        <v>17</v>
      </c>
      <c r="Z24" s="7">
        <v>25</v>
      </c>
      <c r="AA24" s="19">
        <f t="shared" si="8"/>
        <v>0.68</v>
      </c>
      <c r="AB24" s="11"/>
      <c r="AC24" s="11"/>
    </row>
    <row r="25" spans="1:29" s="10" customFormat="1" ht="18" customHeight="1">
      <c r="A25" s="7" t="s">
        <v>75</v>
      </c>
      <c r="B25" s="8" t="s">
        <v>74</v>
      </c>
      <c r="C25" s="7">
        <v>2022</v>
      </c>
      <c r="D25" s="9" t="s">
        <v>86</v>
      </c>
      <c r="E25" s="7">
        <v>70</v>
      </c>
      <c r="F25" s="7">
        <v>13.5</v>
      </c>
      <c r="G25" s="7">
        <f t="shared" si="0"/>
        <v>83.5</v>
      </c>
      <c r="H25" s="7">
        <v>108.5</v>
      </c>
      <c r="I25" s="13">
        <f t="shared" si="1"/>
        <v>23.087557603686637</v>
      </c>
      <c r="J25" s="7"/>
      <c r="K25" s="7"/>
      <c r="L25" s="7"/>
      <c r="M25" s="7">
        <v>15</v>
      </c>
      <c r="N25" s="7">
        <v>15</v>
      </c>
      <c r="O25" s="7">
        <v>19.45</v>
      </c>
      <c r="P25" s="7">
        <v>57.05</v>
      </c>
      <c r="Q25" s="13">
        <f t="shared" si="2"/>
        <v>30.341805433829975</v>
      </c>
      <c r="R25" s="13">
        <f t="shared" si="3"/>
        <v>30.341805433829975</v>
      </c>
      <c r="S25" s="7">
        <v>30</v>
      </c>
      <c r="T25" s="7">
        <v>1</v>
      </c>
      <c r="U25" s="7">
        <f t="shared" si="4"/>
        <v>31</v>
      </c>
      <c r="V25" s="7">
        <v>71</v>
      </c>
      <c r="W25" s="15">
        <f t="shared" si="5"/>
        <v>4.3661971830985911</v>
      </c>
      <c r="X25" s="13">
        <f t="shared" si="6"/>
        <v>57.795560220615201</v>
      </c>
      <c r="Y25" s="7">
        <f t="shared" si="7"/>
        <v>8</v>
      </c>
      <c r="Z25" s="7">
        <v>25</v>
      </c>
      <c r="AA25" s="19">
        <f t="shared" si="8"/>
        <v>0.32</v>
      </c>
      <c r="AB25" s="11"/>
      <c r="AC25" s="11"/>
    </row>
    <row r="26" spans="1:29" s="10" customFormat="1" ht="18" customHeight="1">
      <c r="A26" s="7" t="s">
        <v>77</v>
      </c>
      <c r="B26" s="8" t="s">
        <v>76</v>
      </c>
      <c r="C26" s="7">
        <v>2022</v>
      </c>
      <c r="D26" s="9" t="s">
        <v>86</v>
      </c>
      <c r="E26" s="7">
        <v>70</v>
      </c>
      <c r="F26" s="7">
        <v>20.5</v>
      </c>
      <c r="G26" s="7">
        <f t="shared" si="0"/>
        <v>90.5</v>
      </c>
      <c r="H26" s="7">
        <v>108.5</v>
      </c>
      <c r="I26" s="13">
        <f t="shared" si="1"/>
        <v>25.023041474654381</v>
      </c>
      <c r="J26" s="7"/>
      <c r="K26" s="7"/>
      <c r="L26" s="7"/>
      <c r="M26" s="7">
        <v>15</v>
      </c>
      <c r="N26" s="7">
        <v>15</v>
      </c>
      <c r="O26" s="7">
        <v>0.6</v>
      </c>
      <c r="P26" s="7">
        <v>57.05</v>
      </c>
      <c r="Q26" s="13">
        <f t="shared" si="2"/>
        <v>15.473269062226118</v>
      </c>
      <c r="R26" s="13">
        <f t="shared" si="3"/>
        <v>15.473269062226118</v>
      </c>
      <c r="S26" s="7">
        <v>30</v>
      </c>
      <c r="T26" s="7">
        <v>1.2</v>
      </c>
      <c r="U26" s="7">
        <f t="shared" si="4"/>
        <v>31.2</v>
      </c>
      <c r="V26" s="7">
        <v>71</v>
      </c>
      <c r="W26" s="15">
        <f t="shared" si="5"/>
        <v>4.3943661971830981</v>
      </c>
      <c r="X26" s="13">
        <f t="shared" si="6"/>
        <v>44.890676734063597</v>
      </c>
      <c r="Y26" s="7">
        <f t="shared" si="7"/>
        <v>15</v>
      </c>
      <c r="Z26" s="7">
        <v>25</v>
      </c>
      <c r="AA26" s="19">
        <f t="shared" si="8"/>
        <v>0.6</v>
      </c>
      <c r="AB26" s="11"/>
      <c r="AC26" s="11"/>
    </row>
    <row r="27" spans="1:29" s="10" customFormat="1" ht="18" customHeight="1">
      <c r="A27" s="7" t="s">
        <v>79</v>
      </c>
      <c r="B27" s="8" t="s">
        <v>78</v>
      </c>
      <c r="C27" s="7">
        <v>2022</v>
      </c>
      <c r="D27" s="9" t="s">
        <v>86</v>
      </c>
      <c r="E27" s="7">
        <v>70</v>
      </c>
      <c r="F27" s="7">
        <v>7.5</v>
      </c>
      <c r="G27" s="7">
        <f t="shared" si="0"/>
        <v>77.5</v>
      </c>
      <c r="H27" s="7">
        <v>108.5</v>
      </c>
      <c r="I27" s="13">
        <f t="shared" si="1"/>
        <v>21.428571428571431</v>
      </c>
      <c r="J27" s="7"/>
      <c r="K27" s="7"/>
      <c r="L27" s="7"/>
      <c r="M27" s="7">
        <v>14</v>
      </c>
      <c r="N27" s="7">
        <v>15</v>
      </c>
      <c r="O27" s="7">
        <v>0.8</v>
      </c>
      <c r="P27" s="7">
        <v>57.05</v>
      </c>
      <c r="Q27" s="13">
        <f t="shared" si="2"/>
        <v>14.63102541630149</v>
      </c>
      <c r="R27" s="13">
        <f t="shared" si="3"/>
        <v>14.63102541630149</v>
      </c>
      <c r="S27" s="7">
        <v>30</v>
      </c>
      <c r="T27" s="7">
        <v>0</v>
      </c>
      <c r="U27" s="7">
        <f t="shared" si="4"/>
        <v>30</v>
      </c>
      <c r="V27" s="7">
        <v>71</v>
      </c>
      <c r="W27" s="15">
        <f t="shared" si="5"/>
        <v>4.225352112676056</v>
      </c>
      <c r="X27" s="13">
        <f t="shared" si="6"/>
        <v>40.284948957548977</v>
      </c>
      <c r="Y27" s="7">
        <f t="shared" si="7"/>
        <v>23</v>
      </c>
      <c r="Z27" s="7">
        <v>25</v>
      </c>
      <c r="AA27" s="19">
        <f t="shared" si="8"/>
        <v>0.92</v>
      </c>
      <c r="AB27" s="11"/>
      <c r="AC27" s="11"/>
    </row>
    <row r="28" spans="1:29" s="10" customFormat="1" ht="18" customHeight="1">
      <c r="A28" s="7" t="s">
        <v>81</v>
      </c>
      <c r="B28" s="8" t="s">
        <v>80</v>
      </c>
      <c r="C28" s="7">
        <v>2022</v>
      </c>
      <c r="D28" s="9" t="s">
        <v>86</v>
      </c>
      <c r="E28" s="7">
        <v>70</v>
      </c>
      <c r="F28" s="7">
        <v>7.5</v>
      </c>
      <c r="G28" s="7">
        <f t="shared" si="0"/>
        <v>77.5</v>
      </c>
      <c r="H28" s="7">
        <v>108.5</v>
      </c>
      <c r="I28" s="13">
        <f t="shared" si="1"/>
        <v>21.428571428571431</v>
      </c>
      <c r="J28" s="7"/>
      <c r="K28" s="7"/>
      <c r="L28" s="7"/>
      <c r="M28" s="7">
        <v>15</v>
      </c>
      <c r="N28" s="7">
        <v>15</v>
      </c>
      <c r="O28" s="7">
        <v>7.8</v>
      </c>
      <c r="P28" s="7">
        <v>57.05</v>
      </c>
      <c r="Q28" s="13">
        <f t="shared" si="2"/>
        <v>21.152497808939525</v>
      </c>
      <c r="R28" s="13">
        <f t="shared" si="3"/>
        <v>21.152497808939525</v>
      </c>
      <c r="S28" s="7">
        <v>30</v>
      </c>
      <c r="T28" s="7">
        <v>1.2</v>
      </c>
      <c r="U28" s="7">
        <f t="shared" si="4"/>
        <v>31.2</v>
      </c>
      <c r="V28" s="7">
        <v>71</v>
      </c>
      <c r="W28" s="15">
        <f t="shared" si="5"/>
        <v>4.3943661971830981</v>
      </c>
      <c r="X28" s="13">
        <f t="shared" si="6"/>
        <v>46.975435434694056</v>
      </c>
      <c r="Y28" s="7">
        <f t="shared" si="7"/>
        <v>13</v>
      </c>
      <c r="Z28" s="7">
        <v>25</v>
      </c>
      <c r="AA28" s="19">
        <f t="shared" si="8"/>
        <v>0.52</v>
      </c>
      <c r="AB28" s="11"/>
      <c r="AC28" s="11"/>
    </row>
    <row r="29" spans="1:29" s="10" customFormat="1" ht="18" customHeight="1">
      <c r="A29" s="7" t="s">
        <v>83</v>
      </c>
      <c r="B29" s="8" t="s">
        <v>82</v>
      </c>
      <c r="C29" s="7">
        <v>2022</v>
      </c>
      <c r="D29" s="9" t="s">
        <v>86</v>
      </c>
      <c r="E29" s="7">
        <v>70</v>
      </c>
      <c r="F29" s="7">
        <v>14.5</v>
      </c>
      <c r="G29" s="7">
        <f t="shared" si="0"/>
        <v>84.5</v>
      </c>
      <c r="H29" s="7">
        <v>108.5</v>
      </c>
      <c r="I29" s="13">
        <f t="shared" si="1"/>
        <v>23.364055299539171</v>
      </c>
      <c r="J29" s="7"/>
      <c r="K29" s="7"/>
      <c r="L29" s="7"/>
      <c r="M29" s="7">
        <v>12</v>
      </c>
      <c r="N29" s="7">
        <v>15</v>
      </c>
      <c r="O29" s="7">
        <v>2.85</v>
      </c>
      <c r="P29" s="7">
        <v>57.05</v>
      </c>
      <c r="Q29" s="13">
        <f t="shared" si="2"/>
        <v>14.248028045574058</v>
      </c>
      <c r="R29" s="13">
        <f t="shared" si="3"/>
        <v>14.248028045574058</v>
      </c>
      <c r="S29" s="7">
        <v>30</v>
      </c>
      <c r="T29" s="7">
        <v>0</v>
      </c>
      <c r="U29" s="7">
        <f t="shared" si="4"/>
        <v>30</v>
      </c>
      <c r="V29" s="7">
        <v>71</v>
      </c>
      <c r="W29" s="15">
        <f t="shared" si="5"/>
        <v>4.225352112676056</v>
      </c>
      <c r="X29" s="13">
        <f t="shared" si="6"/>
        <v>41.837435457789283</v>
      </c>
      <c r="Y29" s="7">
        <f t="shared" si="7"/>
        <v>19</v>
      </c>
      <c r="Z29" s="7">
        <v>25</v>
      </c>
      <c r="AA29" s="19">
        <f t="shared" si="8"/>
        <v>0.76</v>
      </c>
      <c r="AB29" s="11"/>
      <c r="AC29" s="11"/>
    </row>
    <row r="30" spans="1:29" s="10" customFormat="1" ht="18" customHeight="1">
      <c r="A30" s="7" t="s">
        <v>85</v>
      </c>
      <c r="B30" s="8" t="s">
        <v>84</v>
      </c>
      <c r="C30" s="7">
        <v>2022</v>
      </c>
      <c r="D30" s="9" t="s">
        <v>86</v>
      </c>
      <c r="E30" s="7">
        <v>70</v>
      </c>
      <c r="F30" s="7">
        <v>38.5</v>
      </c>
      <c r="G30" s="7">
        <f t="shared" si="0"/>
        <v>108.5</v>
      </c>
      <c r="H30" s="7">
        <v>108.5</v>
      </c>
      <c r="I30" s="13">
        <f t="shared" si="1"/>
        <v>30</v>
      </c>
      <c r="J30" s="7"/>
      <c r="K30" s="7"/>
      <c r="L30" s="7"/>
      <c r="M30" s="7">
        <v>15</v>
      </c>
      <c r="N30" s="7">
        <v>15</v>
      </c>
      <c r="O30" s="7">
        <v>26.25</v>
      </c>
      <c r="P30" s="7">
        <v>57.05</v>
      </c>
      <c r="Q30" s="13">
        <f t="shared" si="2"/>
        <v>35.70552147239264</v>
      </c>
      <c r="R30" s="13">
        <f t="shared" si="3"/>
        <v>35.70552147239264</v>
      </c>
      <c r="S30" s="7">
        <v>30</v>
      </c>
      <c r="T30" s="7">
        <v>41</v>
      </c>
      <c r="U30" s="7">
        <f t="shared" si="4"/>
        <v>71</v>
      </c>
      <c r="V30" s="7">
        <v>71</v>
      </c>
      <c r="W30" s="15">
        <f t="shared" si="5"/>
        <v>10</v>
      </c>
      <c r="X30" s="13">
        <f t="shared" si="6"/>
        <v>75.705521472392633</v>
      </c>
      <c r="Y30" s="7">
        <f t="shared" si="7"/>
        <v>3</v>
      </c>
      <c r="Z30" s="7">
        <v>25</v>
      </c>
      <c r="AA30" s="19">
        <f t="shared" si="8"/>
        <v>0.12</v>
      </c>
      <c r="AB30" s="11"/>
      <c r="AC30" s="11"/>
    </row>
    <row r="31" spans="1:29" s="10" customFormat="1" ht="12">
      <c r="A31" s="11"/>
      <c r="B31" s="12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6"/>
      <c r="X31" s="11"/>
      <c r="Y31" s="11"/>
      <c r="Z31" s="11"/>
      <c r="AA31" s="20"/>
      <c r="AB31" s="11"/>
      <c r="AC31" s="11"/>
    </row>
    <row r="32" spans="1:29">
      <c r="E32" s="5"/>
      <c r="I32" s="5"/>
      <c r="J32" s="5"/>
      <c r="K32" s="5"/>
      <c r="L32" s="5"/>
      <c r="M32" s="5"/>
      <c r="N32" s="5"/>
      <c r="O32" s="5"/>
      <c r="S32" s="5"/>
      <c r="T32" s="5"/>
      <c r="U32" s="5"/>
      <c r="V32" s="5"/>
      <c r="W32" s="17"/>
      <c r="X32" s="5"/>
      <c r="Y32" s="5"/>
      <c r="Z32" s="5"/>
      <c r="AA32" s="21"/>
      <c r="AB32" s="5"/>
      <c r="AC32" s="5"/>
    </row>
    <row r="33" spans="5:29">
      <c r="E33" s="5"/>
      <c r="I33" s="5"/>
      <c r="J33" s="5"/>
      <c r="K33" s="5"/>
      <c r="L33" s="5"/>
      <c r="M33" s="5"/>
      <c r="N33" s="5"/>
      <c r="O33" s="5"/>
      <c r="S33" s="5"/>
      <c r="T33" s="5"/>
      <c r="U33" s="5"/>
      <c r="V33" s="5"/>
      <c r="W33" s="17"/>
      <c r="X33" s="5"/>
      <c r="Y33" s="5"/>
      <c r="Z33" s="5"/>
      <c r="AA33" s="21"/>
      <c r="AB33" s="5"/>
      <c r="AC33" s="5"/>
    </row>
    <row r="34" spans="5:29">
      <c r="E34" s="5"/>
      <c r="I34" s="5"/>
      <c r="J34" s="5"/>
      <c r="K34" s="5"/>
      <c r="L34" s="5"/>
      <c r="M34" s="5"/>
      <c r="N34" s="5"/>
      <c r="O34" s="5"/>
      <c r="S34" s="5"/>
      <c r="T34" s="5"/>
      <c r="U34" s="5"/>
      <c r="V34" s="5"/>
      <c r="W34" s="17"/>
      <c r="X34" s="5"/>
      <c r="Y34" s="5"/>
      <c r="Z34" s="5"/>
      <c r="AA34" s="21"/>
      <c r="AB34" s="5"/>
      <c r="AC34" s="5"/>
    </row>
    <row r="35" spans="5:29">
      <c r="E35" s="5"/>
      <c r="I35" s="5"/>
      <c r="J35" s="5"/>
      <c r="K35" s="5"/>
      <c r="L35" s="5"/>
      <c r="M35" s="5"/>
      <c r="N35" s="5"/>
      <c r="O35" s="5"/>
      <c r="S35" s="5"/>
      <c r="T35" s="5"/>
      <c r="U35" s="5"/>
      <c r="V35" s="5"/>
      <c r="W35" s="17"/>
      <c r="X35" s="5"/>
      <c r="Y35" s="5"/>
      <c r="Z35" s="5"/>
      <c r="AA35" s="21"/>
      <c r="AB35" s="5"/>
      <c r="AC35" s="5"/>
    </row>
    <row r="36" spans="5:29">
      <c r="E36" s="5"/>
      <c r="I36" s="5"/>
      <c r="J36" s="5"/>
      <c r="K36" s="5"/>
      <c r="L36" s="5"/>
      <c r="M36" s="5"/>
      <c r="N36" s="5"/>
      <c r="O36" s="5"/>
      <c r="S36" s="5"/>
      <c r="T36" s="5"/>
      <c r="U36" s="5"/>
      <c r="V36" s="5"/>
      <c r="W36" s="17"/>
      <c r="X36" s="5"/>
      <c r="Y36" s="5"/>
      <c r="Z36" s="5"/>
      <c r="AA36" s="21"/>
      <c r="AB36" s="5"/>
      <c r="AC36" s="5"/>
    </row>
    <row r="37" spans="5:29">
      <c r="E37" s="5"/>
      <c r="I37" s="5"/>
      <c r="J37" s="5"/>
      <c r="K37" s="5"/>
      <c r="L37" s="5"/>
      <c r="M37" s="5"/>
      <c r="N37" s="5"/>
      <c r="O37" s="5"/>
      <c r="S37" s="5"/>
      <c r="T37" s="5"/>
      <c r="U37" s="5"/>
      <c r="V37" s="5"/>
      <c r="W37" s="17"/>
      <c r="X37" s="5"/>
      <c r="Y37" s="5"/>
      <c r="Z37" s="5"/>
      <c r="AA37" s="21"/>
      <c r="AB37" s="5"/>
      <c r="AC37" s="5"/>
    </row>
    <row r="38" spans="5:29">
      <c r="E38" s="5"/>
      <c r="I38" s="5"/>
      <c r="J38" s="5"/>
      <c r="K38" s="5"/>
      <c r="L38" s="5"/>
      <c r="M38" s="5"/>
      <c r="N38" s="5"/>
      <c r="O38" s="5"/>
      <c r="S38" s="5"/>
      <c r="T38" s="5"/>
      <c r="U38" s="5"/>
      <c r="V38" s="5"/>
      <c r="W38" s="17"/>
      <c r="X38" s="5"/>
      <c r="Y38" s="5"/>
      <c r="Z38" s="5"/>
      <c r="AA38" s="21"/>
      <c r="AB38" s="5"/>
      <c r="AC38" s="5"/>
    </row>
    <row r="39" spans="5:29">
      <c r="E39" s="5"/>
      <c r="I39" s="5"/>
      <c r="J39" s="5"/>
      <c r="K39" s="5"/>
      <c r="L39" s="5"/>
      <c r="M39" s="5"/>
      <c r="N39" s="5"/>
      <c r="O39" s="5"/>
      <c r="S39" s="5"/>
      <c r="T39" s="5"/>
      <c r="U39" s="5"/>
      <c r="V39" s="5"/>
      <c r="W39" s="17"/>
      <c r="X39" s="5"/>
      <c r="Y39" s="5"/>
      <c r="Z39" s="5"/>
      <c r="AA39" s="21"/>
      <c r="AB39" s="5"/>
      <c r="AC39" s="5"/>
    </row>
  </sheetData>
  <mergeCells count="14">
    <mergeCell ref="X4:X5"/>
    <mergeCell ref="Y4:Y5"/>
    <mergeCell ref="Z4:Z5"/>
    <mergeCell ref="AA4:AA5"/>
    <mergeCell ref="A1:AA1"/>
    <mergeCell ref="A2:AA2"/>
    <mergeCell ref="A3:AA3"/>
    <mergeCell ref="A4:A5"/>
    <mergeCell ref="B4:B5"/>
    <mergeCell ref="C4:C5"/>
    <mergeCell ref="D4:D5"/>
    <mergeCell ref="E4:I4"/>
    <mergeCell ref="J4:R4"/>
    <mergeCell ref="S4:W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A8"/>
  <sheetViews>
    <sheetView workbookViewId="0">
      <selection activeCell="J20" sqref="J20"/>
    </sheetView>
  </sheetViews>
  <sheetFormatPr defaultColWidth="9" defaultRowHeight="14.4"/>
  <cols>
    <col min="2" max="2" width="15" bestFit="1" customWidth="1"/>
    <col min="3" max="3" width="5.5546875" bestFit="1" customWidth="1"/>
    <col min="4" max="4" width="13.109375" bestFit="1" customWidth="1"/>
    <col min="5" max="5" width="5" customWidth="1"/>
    <col min="6" max="6" width="5.88671875" customWidth="1"/>
    <col min="7" max="7" width="6.6640625" customWidth="1"/>
    <col min="8" max="8" width="9.5546875" customWidth="1"/>
    <col min="9" max="9" width="7.33203125" customWidth="1"/>
    <col min="10" max="10" width="6.44140625" customWidth="1"/>
    <col min="11" max="11" width="7.33203125" customWidth="1"/>
    <col min="12" max="12" width="6.5546875" customWidth="1"/>
    <col min="13" max="13" width="5.88671875" customWidth="1"/>
    <col min="14" max="15" width="7.44140625" customWidth="1"/>
    <col min="16" max="16" width="7.21875" customWidth="1"/>
    <col min="17" max="17" width="6.77734375" customWidth="1"/>
    <col min="18" max="18" width="7.5546875" bestFit="1" customWidth="1"/>
    <col min="19" max="19" width="6.6640625" customWidth="1"/>
    <col min="20" max="20" width="5.109375" customWidth="1"/>
    <col min="21" max="21" width="7.88671875" customWidth="1"/>
    <col min="23" max="23" width="6.77734375" customWidth="1"/>
    <col min="24" max="24" width="6.88671875" customWidth="1"/>
    <col min="25" max="25" width="5.5546875" customWidth="1"/>
    <col min="26" max="26" width="5.77734375" customWidth="1"/>
    <col min="27" max="27" width="11.109375" bestFit="1" customWidth="1"/>
  </cols>
  <sheetData>
    <row r="1" spans="1:27" ht="17.399999999999999">
      <c r="A1" s="29" t="s">
        <v>2</v>
      </c>
      <c r="B1" s="30"/>
      <c r="C1" s="30"/>
      <c r="D1" s="30"/>
      <c r="E1" s="30"/>
      <c r="F1" s="30"/>
      <c r="G1" s="30"/>
      <c r="H1" s="30"/>
      <c r="I1" s="31"/>
      <c r="J1" s="30"/>
      <c r="K1" s="30"/>
      <c r="L1" s="31"/>
      <c r="M1" s="30"/>
      <c r="N1" s="30"/>
      <c r="O1" s="30"/>
      <c r="P1" s="30"/>
      <c r="Q1" s="31"/>
      <c r="R1" s="31"/>
      <c r="S1" s="30"/>
      <c r="T1" s="30"/>
      <c r="U1" s="30"/>
      <c r="V1" s="30"/>
      <c r="W1" s="31"/>
      <c r="X1" s="31"/>
      <c r="Y1" s="30"/>
      <c r="Z1" s="30"/>
      <c r="AA1" s="30"/>
    </row>
    <row r="2" spans="1:27">
      <c r="A2" s="32" t="s">
        <v>32</v>
      </c>
      <c r="B2" s="32"/>
      <c r="C2" s="32"/>
      <c r="D2" s="32"/>
      <c r="E2" s="32"/>
      <c r="F2" s="32"/>
      <c r="G2" s="32"/>
      <c r="H2" s="32"/>
      <c r="I2" s="33"/>
      <c r="J2" s="32"/>
      <c r="K2" s="32"/>
      <c r="L2" s="33"/>
      <c r="M2" s="32"/>
      <c r="N2" s="32"/>
      <c r="O2" s="32"/>
      <c r="P2" s="32"/>
      <c r="Q2" s="33"/>
      <c r="R2" s="33"/>
      <c r="S2" s="32"/>
      <c r="T2" s="32"/>
      <c r="U2" s="32"/>
      <c r="V2" s="32"/>
      <c r="W2" s="33"/>
      <c r="X2" s="33"/>
      <c r="Y2" s="32"/>
      <c r="Z2" s="32"/>
      <c r="AA2" s="32"/>
    </row>
    <row r="3" spans="1:27" ht="15.6">
      <c r="A3" s="34" t="s">
        <v>3</v>
      </c>
      <c r="B3" s="34"/>
      <c r="C3" s="34"/>
      <c r="D3" s="34"/>
      <c r="E3" s="34"/>
      <c r="F3" s="34"/>
      <c r="G3" s="34"/>
      <c r="H3" s="34"/>
      <c r="I3" s="35"/>
      <c r="J3" s="34"/>
      <c r="K3" s="34"/>
      <c r="L3" s="35"/>
      <c r="M3" s="34"/>
      <c r="N3" s="34"/>
      <c r="O3" s="34"/>
      <c r="P3" s="34"/>
      <c r="Q3" s="35"/>
      <c r="R3" s="35"/>
      <c r="S3" s="34"/>
      <c r="T3" s="34"/>
      <c r="U3" s="34"/>
      <c r="V3" s="34"/>
      <c r="W3" s="35"/>
      <c r="X3" s="35"/>
      <c r="Y3" s="34"/>
      <c r="Z3" s="34"/>
      <c r="AA3" s="34"/>
    </row>
    <row r="4" spans="1:27">
      <c r="A4" s="36" t="s">
        <v>1</v>
      </c>
      <c r="B4" s="27" t="s">
        <v>0</v>
      </c>
      <c r="C4" s="27" t="s">
        <v>4</v>
      </c>
      <c r="D4" s="27" t="s">
        <v>5</v>
      </c>
      <c r="E4" s="38" t="s">
        <v>6</v>
      </c>
      <c r="F4" s="39"/>
      <c r="G4" s="39"/>
      <c r="H4" s="39"/>
      <c r="I4" s="40"/>
      <c r="J4" s="41" t="s">
        <v>7</v>
      </c>
      <c r="K4" s="41"/>
      <c r="L4" s="42"/>
      <c r="M4" s="41"/>
      <c r="N4" s="41"/>
      <c r="O4" s="41"/>
      <c r="P4" s="41"/>
      <c r="Q4" s="42"/>
      <c r="R4" s="42"/>
      <c r="S4" s="41" t="s">
        <v>8</v>
      </c>
      <c r="T4" s="41"/>
      <c r="U4" s="41"/>
      <c r="V4" s="41"/>
      <c r="W4" s="42"/>
      <c r="X4" s="25" t="s">
        <v>9</v>
      </c>
      <c r="Y4" s="27" t="s">
        <v>10</v>
      </c>
      <c r="Z4" s="27" t="s">
        <v>11</v>
      </c>
      <c r="AA4" s="27" t="s">
        <v>12</v>
      </c>
    </row>
    <row r="5" spans="1:27" ht="48">
      <c r="A5" s="37"/>
      <c r="B5" s="28"/>
      <c r="C5" s="28"/>
      <c r="D5" s="28"/>
      <c r="E5" s="1" t="s">
        <v>13</v>
      </c>
      <c r="F5" s="1" t="s">
        <v>14</v>
      </c>
      <c r="G5" s="1" t="s">
        <v>15</v>
      </c>
      <c r="H5" s="1" t="s">
        <v>16</v>
      </c>
      <c r="I5" s="3" t="s">
        <v>17</v>
      </c>
      <c r="J5" s="1" t="s">
        <v>18</v>
      </c>
      <c r="K5" s="1" t="s">
        <v>19</v>
      </c>
      <c r="L5" s="2" t="s">
        <v>20</v>
      </c>
      <c r="M5" s="1" t="s">
        <v>21</v>
      </c>
      <c r="N5" s="1" t="s">
        <v>22</v>
      </c>
      <c r="O5" s="1" t="s">
        <v>23</v>
      </c>
      <c r="P5" s="1" t="s">
        <v>24</v>
      </c>
      <c r="Q5" s="2" t="s">
        <v>25</v>
      </c>
      <c r="R5" s="3" t="s">
        <v>26</v>
      </c>
      <c r="S5" s="1" t="s">
        <v>31</v>
      </c>
      <c r="T5" s="1" t="s">
        <v>27</v>
      </c>
      <c r="U5" s="1" t="s">
        <v>28</v>
      </c>
      <c r="V5" s="1" t="s">
        <v>29</v>
      </c>
      <c r="W5" s="3" t="s">
        <v>30</v>
      </c>
      <c r="X5" s="26"/>
      <c r="Y5" s="28"/>
      <c r="Z5" s="28"/>
      <c r="AA5" s="28"/>
    </row>
    <row r="6" spans="1:27" s="23" customFormat="1" ht="18" customHeight="1">
      <c r="A6" s="7" t="s">
        <v>88</v>
      </c>
      <c r="B6" s="7" t="s">
        <v>87</v>
      </c>
      <c r="C6" s="7">
        <v>2022</v>
      </c>
      <c r="D6" s="7" t="s">
        <v>93</v>
      </c>
      <c r="E6" s="7">
        <v>70</v>
      </c>
      <c r="F6" s="7">
        <v>6</v>
      </c>
      <c r="G6" s="7">
        <f>E6+F6</f>
        <v>76</v>
      </c>
      <c r="H6" s="7">
        <v>79</v>
      </c>
      <c r="I6" s="13">
        <f>G6/H6*30</f>
        <v>28.860759493670887</v>
      </c>
      <c r="J6" s="7"/>
      <c r="K6" s="7"/>
      <c r="L6" s="7"/>
      <c r="M6" s="7">
        <v>14</v>
      </c>
      <c r="N6" s="7">
        <v>15</v>
      </c>
      <c r="O6" s="7">
        <v>17.5</v>
      </c>
      <c r="P6" s="7">
        <v>17.5</v>
      </c>
      <c r="Q6" s="13">
        <f>M6/N6*15+O6/P6*45</f>
        <v>59</v>
      </c>
      <c r="R6" s="13">
        <f>Q6</f>
        <v>59</v>
      </c>
      <c r="S6" s="7">
        <v>30</v>
      </c>
      <c r="T6" s="7">
        <v>0</v>
      </c>
      <c r="U6" s="7">
        <f>S6+T6</f>
        <v>30</v>
      </c>
      <c r="V6" s="7">
        <v>38</v>
      </c>
      <c r="W6" s="13">
        <f>U6/V6*10</f>
        <v>7.8947368421052637</v>
      </c>
      <c r="X6" s="13">
        <f>I6+R6+W6</f>
        <v>95.755496335776144</v>
      </c>
      <c r="Y6" s="7">
        <f>RANK(X6,$X$6:$X$8,0)</f>
        <v>1</v>
      </c>
      <c r="Z6" s="7">
        <v>3</v>
      </c>
      <c r="AA6" s="19">
        <f>Y6/Z6*100%</f>
        <v>0.33333333333333331</v>
      </c>
    </row>
    <row r="7" spans="1:27" s="23" customFormat="1" ht="18" customHeight="1">
      <c r="A7" s="7" t="s">
        <v>90</v>
      </c>
      <c r="B7" s="7" t="s">
        <v>89</v>
      </c>
      <c r="C7" s="7">
        <v>2022</v>
      </c>
      <c r="D7" s="7" t="s">
        <v>93</v>
      </c>
      <c r="E7" s="7">
        <v>70</v>
      </c>
      <c r="F7" s="7">
        <v>4</v>
      </c>
      <c r="G7" s="7">
        <f t="shared" ref="G7:G8" si="0">E7+F7</f>
        <v>74</v>
      </c>
      <c r="H7" s="7">
        <v>79</v>
      </c>
      <c r="I7" s="13">
        <f t="shared" ref="I7:I8" si="1">G7/H7*30</f>
        <v>28.101265822784811</v>
      </c>
      <c r="J7" s="7"/>
      <c r="K7" s="7"/>
      <c r="L7" s="7"/>
      <c r="M7" s="7">
        <v>15</v>
      </c>
      <c r="N7" s="7">
        <v>15</v>
      </c>
      <c r="O7" s="7">
        <v>10.199999999999999</v>
      </c>
      <c r="P7" s="7">
        <v>17.5</v>
      </c>
      <c r="Q7" s="13">
        <f t="shared" ref="Q7:Q8" si="2">M7/N7*15+O7/P7*45</f>
        <v>41.228571428571428</v>
      </c>
      <c r="R7" s="13">
        <f t="shared" ref="R7:R8" si="3">Q7</f>
        <v>41.228571428571428</v>
      </c>
      <c r="S7" s="7">
        <v>30</v>
      </c>
      <c r="T7" s="7">
        <v>2</v>
      </c>
      <c r="U7" s="7">
        <f t="shared" ref="U7:U8" si="4">S7+T7</f>
        <v>32</v>
      </c>
      <c r="V7" s="7">
        <v>38</v>
      </c>
      <c r="W7" s="13">
        <f t="shared" ref="W7:W8" si="5">U7/V7*10</f>
        <v>8.4210526315789469</v>
      </c>
      <c r="X7" s="13">
        <f t="shared" ref="X7:X8" si="6">I7+R7+W7</f>
        <v>77.750889882935184</v>
      </c>
      <c r="Y7" s="7">
        <f t="shared" ref="Y7:Y8" si="7">RANK(X7,$X$6:$X$8,0)</f>
        <v>3</v>
      </c>
      <c r="Z7" s="7">
        <v>3</v>
      </c>
      <c r="AA7" s="19">
        <f t="shared" ref="AA7:AA8" si="8">Y7/Z7*100%</f>
        <v>1</v>
      </c>
    </row>
    <row r="8" spans="1:27" s="23" customFormat="1" ht="18" customHeight="1">
      <c r="A8" s="7" t="s">
        <v>92</v>
      </c>
      <c r="B8" s="7" t="s">
        <v>91</v>
      </c>
      <c r="C8" s="7">
        <v>2022</v>
      </c>
      <c r="D8" s="7" t="s">
        <v>93</v>
      </c>
      <c r="E8" s="7">
        <v>70</v>
      </c>
      <c r="F8" s="7">
        <v>9</v>
      </c>
      <c r="G8" s="7">
        <f t="shared" si="0"/>
        <v>79</v>
      </c>
      <c r="H8" s="7">
        <v>79</v>
      </c>
      <c r="I8" s="13">
        <f t="shared" si="1"/>
        <v>30</v>
      </c>
      <c r="J8" s="7"/>
      <c r="K8" s="7"/>
      <c r="L8" s="7"/>
      <c r="M8" s="7">
        <v>15</v>
      </c>
      <c r="N8" s="7">
        <v>15</v>
      </c>
      <c r="O8" s="7">
        <v>10.199999999999999</v>
      </c>
      <c r="P8" s="7">
        <v>17.5</v>
      </c>
      <c r="Q8" s="13">
        <f t="shared" si="2"/>
        <v>41.228571428571428</v>
      </c>
      <c r="R8" s="13">
        <f t="shared" si="3"/>
        <v>41.228571428571428</v>
      </c>
      <c r="S8" s="7">
        <v>30</v>
      </c>
      <c r="T8" s="7">
        <v>8</v>
      </c>
      <c r="U8" s="7">
        <f t="shared" si="4"/>
        <v>38</v>
      </c>
      <c r="V8" s="7">
        <v>38</v>
      </c>
      <c r="W8" s="13">
        <f t="shared" si="5"/>
        <v>10</v>
      </c>
      <c r="X8" s="13">
        <f t="shared" si="6"/>
        <v>81.228571428571428</v>
      </c>
      <c r="Y8" s="7">
        <f t="shared" si="7"/>
        <v>2</v>
      </c>
      <c r="Z8" s="7">
        <v>3</v>
      </c>
      <c r="AA8" s="19">
        <f t="shared" si="8"/>
        <v>0.66666666666666663</v>
      </c>
    </row>
  </sheetData>
  <mergeCells count="14">
    <mergeCell ref="X4:X5"/>
    <mergeCell ref="Y4:Y5"/>
    <mergeCell ref="Z4:Z5"/>
    <mergeCell ref="AA4:AA5"/>
    <mergeCell ref="A1:AA1"/>
    <mergeCell ref="A2:AA2"/>
    <mergeCell ref="A3:AA3"/>
    <mergeCell ref="A4:A5"/>
    <mergeCell ref="B4:B5"/>
    <mergeCell ref="C4:C5"/>
    <mergeCell ref="D4:D5"/>
    <mergeCell ref="E4:I4"/>
    <mergeCell ref="J4:R4"/>
    <mergeCell ref="S4:W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22级学科1+2班（64人）</vt:lpstr>
      <vt:lpstr>22学硕（25人）</vt:lpstr>
      <vt:lpstr>22级博士班（3人）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XR</dc:creator>
  <cp:lastModifiedBy>彤 李</cp:lastModifiedBy>
  <dcterms:created xsi:type="dcterms:W3CDTF">2006-09-16T00:00:00Z</dcterms:created>
  <dcterms:modified xsi:type="dcterms:W3CDTF">2024-09-22T16:51:31Z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CF472A6D4D5349CA84E5B90A3DD1EF03_13</vt:lpwstr>
  </property>
  <property fmtid="{D5CDD505-2E9C-101B-9397-08002B2CF9AE}" pid="3" name="KSOProductBuildVer">
    <vt:lpwstr>2052-12.1.0.17857</vt:lpwstr>
  </property>
</Properties>
</file>